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20\M20-042 Srnojedy- kanalizace- přepojení výtlaku TK\rozpočty\ÚRS 2024\"/>
    </mc:Choice>
  </mc:AlternateContent>
  <bookViews>
    <workbookView xWindow="0" yWindow="0" windowWidth="0" windowHeight="0"/>
  </bookViews>
  <sheets>
    <sheet name="Rekapitulace stavby" sheetId="1" r:id="rId1"/>
    <sheet name="01 - Srnojedy- kanalizace..." sheetId="2" r:id="rId2"/>
    <sheet name="02 - Vedlejší a ostatní n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Srnojedy- kanalizace...'!$C$126:$K$390</definedName>
    <definedName name="_xlnm.Print_Area" localSheetId="1">'01 - Srnojedy- kanalizace...'!$C$4:$J$76,'01 - Srnojedy- kanalizace...'!$C$82:$J$108,'01 - Srnojedy- kanalizace...'!$C$114:$K$390</definedName>
    <definedName name="_xlnm.Print_Titles" localSheetId="1">'01 - Srnojedy- kanalizace...'!$126:$126</definedName>
    <definedName name="_xlnm._FilterDatabase" localSheetId="2" hidden="1">'02 - Vedlejší a ostatní n...'!$C$123:$K$159</definedName>
    <definedName name="_xlnm.Print_Area" localSheetId="2">'02 - Vedlejší a ostatní n...'!$C$4:$J$76,'02 - Vedlejší a ostatní n...'!$C$82:$J$105,'02 - Vedlejší a ostatní n...'!$C$111:$K$159</definedName>
    <definedName name="_xlnm.Print_Titles" localSheetId="2">'02 - Vedlejší a ostatní n...'!$123:$123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85"/>
  <c i="2" r="J37"/>
  <c r="J36"/>
  <c i="1" r="AY95"/>
  <c i="2" r="J35"/>
  <c i="1" r="AX95"/>
  <c i="2" r="BI387"/>
  <c r="BH387"/>
  <c r="BG387"/>
  <c r="BF387"/>
  <c r="T387"/>
  <c r="R387"/>
  <c r="P387"/>
  <c r="BI383"/>
  <c r="BH383"/>
  <c r="BG383"/>
  <c r="BF383"/>
  <c r="T383"/>
  <c r="R383"/>
  <c r="P383"/>
  <c r="BI380"/>
  <c r="BH380"/>
  <c r="BG380"/>
  <c r="BF380"/>
  <c r="T380"/>
  <c r="T379"/>
  <c r="R380"/>
  <c r="R379"/>
  <c r="P380"/>
  <c r="P379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R368"/>
  <c r="P368"/>
  <c r="BI363"/>
  <c r="BH363"/>
  <c r="BG363"/>
  <c r="BF363"/>
  <c r="T363"/>
  <c r="R363"/>
  <c r="P363"/>
  <c r="BI359"/>
  <c r="BH359"/>
  <c r="BG359"/>
  <c r="BF359"/>
  <c r="T359"/>
  <c r="R359"/>
  <c r="P359"/>
  <c r="BI356"/>
  <c r="BH356"/>
  <c r="BG356"/>
  <c r="BF356"/>
  <c r="T356"/>
  <c r="R356"/>
  <c r="P356"/>
  <c r="BI354"/>
  <c r="BH354"/>
  <c r="BG354"/>
  <c r="BF354"/>
  <c r="T354"/>
  <c r="R354"/>
  <c r="P354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6"/>
  <c r="BH316"/>
  <c r="BG316"/>
  <c r="BF316"/>
  <c r="T316"/>
  <c r="R316"/>
  <c r="P316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299"/>
  <c r="BH299"/>
  <c r="BG299"/>
  <c r="BF299"/>
  <c r="T299"/>
  <c r="R299"/>
  <c r="P299"/>
  <c r="BI292"/>
  <c r="BH292"/>
  <c r="BG292"/>
  <c r="BF292"/>
  <c r="T292"/>
  <c r="R292"/>
  <c r="P292"/>
  <c r="BI286"/>
  <c r="BH286"/>
  <c r="BG286"/>
  <c r="BF286"/>
  <c r="T286"/>
  <c r="R286"/>
  <c r="P286"/>
  <c r="BI280"/>
  <c r="BH280"/>
  <c r="BG280"/>
  <c r="BF280"/>
  <c r="T280"/>
  <c r="R280"/>
  <c r="P280"/>
  <c r="BI275"/>
  <c r="BH275"/>
  <c r="BG275"/>
  <c r="BF275"/>
  <c r="T275"/>
  <c r="R275"/>
  <c r="P275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5"/>
  <c r="BH255"/>
  <c r="BG255"/>
  <c r="BF255"/>
  <c r="T255"/>
  <c r="R255"/>
  <c r="P255"/>
  <c r="BI249"/>
  <c r="BH249"/>
  <c r="BG249"/>
  <c r="BF249"/>
  <c r="T249"/>
  <c r="R249"/>
  <c r="P249"/>
  <c r="BI245"/>
  <c r="BH245"/>
  <c r="BG245"/>
  <c r="BF245"/>
  <c r="T245"/>
  <c r="R245"/>
  <c r="P245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1"/>
  <c r="BH211"/>
  <c r="BG211"/>
  <c r="BF211"/>
  <c r="T211"/>
  <c r="R211"/>
  <c r="P211"/>
  <c r="BI207"/>
  <c r="BH207"/>
  <c r="BG207"/>
  <c r="BF207"/>
  <c r="T207"/>
  <c r="R207"/>
  <c r="P207"/>
  <c r="BI202"/>
  <c r="BH202"/>
  <c r="BG202"/>
  <c r="BF202"/>
  <c r="T202"/>
  <c r="R202"/>
  <c r="P202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3"/>
  <c r="BH173"/>
  <c r="BG173"/>
  <c r="BF173"/>
  <c r="T173"/>
  <c r="R173"/>
  <c r="P173"/>
  <c r="BI166"/>
  <c r="BH166"/>
  <c r="BG166"/>
  <c r="BF166"/>
  <c r="T166"/>
  <c r="R166"/>
  <c r="P166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2"/>
  <c r="BH142"/>
  <c r="BG142"/>
  <c r="BF142"/>
  <c r="T142"/>
  <c r="R142"/>
  <c r="P142"/>
  <c r="BI136"/>
  <c r="BH136"/>
  <c r="BG136"/>
  <c r="BF136"/>
  <c r="T136"/>
  <c r="R136"/>
  <c r="P136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121"/>
  <c r="E7"/>
  <c r="E117"/>
  <c i="1" r="L90"/>
  <c r="AM90"/>
  <c r="AM89"/>
  <c r="L89"/>
  <c r="AM87"/>
  <c r="L87"/>
  <c r="L85"/>
  <c r="L84"/>
  <c i="2" r="J292"/>
  <c r="BK268"/>
  <c r="J255"/>
  <c r="J242"/>
  <c r="J224"/>
  <c r="BK202"/>
  <c r="BK187"/>
  <c r="J180"/>
  <c r="J157"/>
  <c r="J142"/>
  <c r="F37"/>
  <c r="J387"/>
  <c r="J380"/>
  <c r="BK368"/>
  <c r="J359"/>
  <c r="BK350"/>
  <c r="J348"/>
  <c r="BK341"/>
  <c r="J339"/>
  <c r="BK336"/>
  <c r="J334"/>
  <c r="J332"/>
  <c r="BK329"/>
  <c r="J327"/>
  <c r="J324"/>
  <c r="BK319"/>
  <c r="J312"/>
  <c r="BK309"/>
  <c r="J306"/>
  <c r="BK292"/>
  <c r="BK271"/>
  <c r="BK262"/>
  <c r="BK245"/>
  <c r="J234"/>
  <c r="J216"/>
  <c r="J197"/>
  <c r="J183"/>
  <c r="J166"/>
  <c r="BK142"/>
  <c r="F34"/>
  <c i="3" r="BK140"/>
  <c r="BK139"/>
  <c r="BK153"/>
  <c r="J136"/>
  <c r="J128"/>
  <c i="2" r="BK383"/>
  <c r="BK376"/>
  <c r="BK359"/>
  <c r="J356"/>
  <c r="J350"/>
  <c r="BK347"/>
  <c r="BK340"/>
  <c r="J337"/>
  <c r="BK335"/>
  <c r="J333"/>
  <c r="BK330"/>
  <c r="BK327"/>
  <c r="J325"/>
  <c r="J321"/>
  <c r="J319"/>
  <c r="BK311"/>
  <c r="J309"/>
  <c r="J307"/>
  <c r="BK299"/>
  <c r="BK280"/>
  <c r="J258"/>
  <c r="J245"/>
  <c r="BK228"/>
  <c r="BK211"/>
  <c r="J192"/>
  <c r="BK173"/>
  <c r="BK151"/>
  <c r="BK130"/>
  <c i="3" r="J141"/>
  <c r="J154"/>
  <c r="BK129"/>
  <c r="BK134"/>
  <c r="J146"/>
  <c r="BK147"/>
  <c r="J159"/>
  <c i="2" r="J34"/>
  <c r="J275"/>
  <c r="BK258"/>
  <c r="BK242"/>
  <c r="BK220"/>
  <c r="J207"/>
  <c r="J187"/>
  <c r="J173"/>
  <c r="J154"/>
  <c i="1" r="AS94"/>
  <c i="3" r="J129"/>
  <c r="BK159"/>
  <c r="BK156"/>
  <c r="J156"/>
  <c r="BK128"/>
  <c i="2" r="BK387"/>
  <c r="J372"/>
  <c r="J363"/>
  <c r="BK354"/>
  <c r="J349"/>
  <c r="BK344"/>
  <c r="J341"/>
  <c r="BK337"/>
  <c r="BK334"/>
  <c r="BK331"/>
  <c r="J329"/>
  <c r="BK326"/>
  <c r="BK324"/>
  <c r="J320"/>
  <c r="BK312"/>
  <c r="J310"/>
  <c r="BK307"/>
  <c r="J305"/>
  <c r="J286"/>
  <c r="J268"/>
  <c r="BK255"/>
  <c r="BK234"/>
  <c r="BK216"/>
  <c r="BK197"/>
  <c r="BK183"/>
  <c r="J160"/>
  <c r="J151"/>
  <c r="J130"/>
  <c i="3" r="BK132"/>
  <c r="BK136"/>
  <c r="J151"/>
  <c r="J148"/>
  <c r="J153"/>
  <c r="J127"/>
  <c r="J140"/>
  <c r="BK141"/>
  <c i="2" r="J383"/>
  <c r="BK372"/>
  <c r="BK363"/>
  <c r="J354"/>
  <c r="BK348"/>
  <c r="J344"/>
  <c r="BK339"/>
  <c r="BK338"/>
  <c r="J336"/>
  <c r="BK333"/>
  <c r="J331"/>
  <c r="BK328"/>
  <c r="J326"/>
  <c r="BK321"/>
  <c r="J316"/>
  <c r="BK310"/>
  <c r="J308"/>
  <c r="BK305"/>
  <c r="BK286"/>
  <c r="J271"/>
  <c r="J262"/>
  <c r="J238"/>
  <c r="J220"/>
  <c r="J202"/>
  <c r="J184"/>
  <c r="BK166"/>
  <c r="BK154"/>
  <c r="BK136"/>
  <c i="3" r="J139"/>
  <c r="J142"/>
  <c r="J158"/>
  <c r="BK154"/>
  <c r="BK146"/>
  <c r="BK151"/>
  <c r="BK142"/>
  <c r="BK148"/>
  <c i="2" r="F35"/>
  <c r="J280"/>
  <c r="J266"/>
  <c r="J249"/>
  <c r="J228"/>
  <c r="BK207"/>
  <c r="BK184"/>
  <c r="BK160"/>
  <c r="J148"/>
  <c r="F36"/>
  <c r="BK380"/>
  <c r="J376"/>
  <c r="J368"/>
  <c r="BK356"/>
  <c r="BK349"/>
  <c r="J347"/>
  <c r="J340"/>
  <c r="J338"/>
  <c r="J335"/>
  <c r="BK332"/>
  <c r="J330"/>
  <c r="J328"/>
  <c r="BK325"/>
  <c r="BK320"/>
  <c r="BK316"/>
  <c r="J311"/>
  <c r="BK308"/>
  <c r="BK306"/>
  <c r="J299"/>
  <c r="BK275"/>
  <c r="BK266"/>
  <c r="BK249"/>
  <c r="BK238"/>
  <c r="BK224"/>
  <c r="J211"/>
  <c r="BK192"/>
  <c r="BK180"/>
  <c r="BK157"/>
  <c r="BK148"/>
  <c r="J136"/>
  <c i="3" r="BK158"/>
  <c r="J134"/>
  <c r="J147"/>
  <c r="BK127"/>
  <c r="J132"/>
  <c r="J144"/>
  <c r="BK144"/>
  <c i="2" l="1" r="BK261"/>
  <c r="J261"/>
  <c r="J99"/>
  <c r="BK304"/>
  <c r="J304"/>
  <c r="J102"/>
  <c r="BK362"/>
  <c r="J362"/>
  <c r="J104"/>
  <c r="T261"/>
  <c r="R304"/>
  <c r="R355"/>
  <c r="BK382"/>
  <c r="BK381"/>
  <c r="J381"/>
  <c r="J106"/>
  <c r="T129"/>
  <c r="BK279"/>
  <c r="J279"/>
  <c r="J101"/>
  <c r="R279"/>
  <c r="P362"/>
  <c r="R129"/>
  <c r="P267"/>
  <c r="T267"/>
  <c r="T279"/>
  <c r="T362"/>
  <c i="3" r="BK126"/>
  <c r="J126"/>
  <c r="J98"/>
  <c i="2" r="BK129"/>
  <c r="J129"/>
  <c r="J98"/>
  <c r="P261"/>
  <c r="P304"/>
  <c r="R362"/>
  <c r="R382"/>
  <c r="R381"/>
  <c i="3" r="P126"/>
  <c r="P125"/>
  <c r="R131"/>
  <c r="R130"/>
  <c i="2" r="P129"/>
  <c r="P128"/>
  <c r="P127"/>
  <c i="1" r="AU95"/>
  <c i="2" r="BK267"/>
  <c r="J267"/>
  <c r="J100"/>
  <c r="R267"/>
  <c r="P279"/>
  <c r="BK355"/>
  <c r="J355"/>
  <c r="J103"/>
  <c r="T355"/>
  <c r="T382"/>
  <c r="T381"/>
  <c i="3" r="R126"/>
  <c r="R125"/>
  <c r="T131"/>
  <c r="T130"/>
  <c r="R138"/>
  <c r="R137"/>
  <c i="2" r="R261"/>
  <c r="T304"/>
  <c r="P355"/>
  <c r="P382"/>
  <c r="P381"/>
  <c i="3" r="T126"/>
  <c r="T125"/>
  <c r="BK131"/>
  <c r="BK130"/>
  <c r="J130"/>
  <c r="J99"/>
  <c r="P131"/>
  <c r="P130"/>
  <c r="BK138"/>
  <c r="BK137"/>
  <c r="J137"/>
  <c r="J101"/>
  <c r="P138"/>
  <c r="P137"/>
  <c r="T138"/>
  <c r="T137"/>
  <c r="BK150"/>
  <c r="J150"/>
  <c r="J104"/>
  <c r="P150"/>
  <c r="P149"/>
  <c r="R150"/>
  <c r="R149"/>
  <c r="T150"/>
  <c r="T149"/>
  <c i="2" r="BK379"/>
  <c r="J379"/>
  <c r="J105"/>
  <c r="J382"/>
  <c r="J107"/>
  <c i="3" r="BE129"/>
  <c r="BE153"/>
  <c r="BE132"/>
  <c r="J89"/>
  <c r="BE128"/>
  <c r="BE139"/>
  <c r="BE140"/>
  <c r="BE147"/>
  <c r="E114"/>
  <c r="BE142"/>
  <c r="BE158"/>
  <c r="BE127"/>
  <c r="BE134"/>
  <c r="BE136"/>
  <c r="BE141"/>
  <c r="BE154"/>
  <c r="BE156"/>
  <c r="F92"/>
  <c r="BE144"/>
  <c r="BE146"/>
  <c r="BE148"/>
  <c r="BE151"/>
  <c r="BE159"/>
  <c i="1" r="BA95"/>
  <c r="BB95"/>
  <c r="AW95"/>
  <c i="2" r="E85"/>
  <c r="J89"/>
  <c r="F92"/>
  <c r="BE130"/>
  <c r="BE136"/>
  <c r="BE142"/>
  <c r="BE148"/>
  <c r="BE151"/>
  <c r="BE154"/>
  <c r="BE157"/>
  <c r="BE160"/>
  <c r="BE166"/>
  <c r="BE173"/>
  <c r="BE180"/>
  <c r="BE183"/>
  <c r="BE184"/>
  <c r="BE187"/>
  <c r="BE192"/>
  <c r="BE197"/>
  <c r="BE202"/>
  <c r="BE207"/>
  <c r="BE211"/>
  <c r="BE216"/>
  <c r="BE220"/>
  <c r="BE224"/>
  <c r="BE228"/>
  <c r="BE234"/>
  <c r="BE238"/>
  <c r="BE242"/>
  <c r="BE245"/>
  <c r="BE249"/>
  <c r="BE255"/>
  <c r="BE258"/>
  <c r="BE262"/>
  <c r="BE266"/>
  <c r="BE268"/>
  <c r="BE271"/>
  <c r="BE275"/>
  <c r="BE280"/>
  <c r="BE286"/>
  <c r="BE292"/>
  <c r="BE299"/>
  <c r="BE305"/>
  <c r="BE306"/>
  <c r="BE307"/>
  <c r="BE308"/>
  <c r="BE309"/>
  <c r="BE310"/>
  <c r="BE311"/>
  <c r="BE312"/>
  <c r="BE316"/>
  <c r="BE319"/>
  <c r="BE320"/>
  <c r="BE321"/>
  <c r="BE324"/>
  <c r="BE325"/>
  <c r="BE326"/>
  <c r="BE327"/>
  <c r="BE328"/>
  <c r="BE329"/>
  <c r="BE330"/>
  <c r="BE331"/>
  <c r="BE332"/>
  <c r="BE333"/>
  <c r="BE334"/>
  <c r="BE335"/>
  <c r="BE336"/>
  <c r="BE337"/>
  <c r="BE338"/>
  <c r="BE339"/>
  <c r="BE340"/>
  <c r="BE341"/>
  <c r="BE344"/>
  <c r="BE347"/>
  <c r="BE348"/>
  <c r="BE349"/>
  <c r="BE350"/>
  <c r="BE354"/>
  <c r="BE356"/>
  <c r="BE359"/>
  <c r="BE363"/>
  <c r="BE368"/>
  <c r="BE372"/>
  <c r="BE376"/>
  <c r="BE380"/>
  <c r="BE383"/>
  <c r="BE387"/>
  <c i="1" r="BC95"/>
  <c r="BD95"/>
  <c i="3" r="F36"/>
  <c i="1" r="BC96"/>
  <c r="BC94"/>
  <c r="W32"/>
  <c i="3" r="J34"/>
  <c i="1" r="AW96"/>
  <c i="3" r="F34"/>
  <c i="1" r="BA96"/>
  <c r="BA94"/>
  <c r="W30"/>
  <c i="3" r="F35"/>
  <c i="1" r="BB96"/>
  <c r="BB94"/>
  <c r="W31"/>
  <c i="3" r="F37"/>
  <c i="1" r="BD96"/>
  <c r="BD94"/>
  <c r="W33"/>
  <c i="3" l="1" r="T124"/>
  <c r="R124"/>
  <c r="P124"/>
  <c i="1" r="AU96"/>
  <c i="2" r="T128"/>
  <c r="T127"/>
  <c r="R128"/>
  <c r="R127"/>
  <c i="3" r="BK125"/>
  <c r="J125"/>
  <c r="J97"/>
  <c r="J138"/>
  <c r="J102"/>
  <c r="J131"/>
  <c r="J100"/>
  <c r="BK149"/>
  <c r="J149"/>
  <c r="J103"/>
  <c i="2" r="BK128"/>
  <c r="J128"/>
  <c r="J97"/>
  <c i="1" r="AU94"/>
  <c i="3" r="F33"/>
  <c i="1" r="AZ96"/>
  <c r="AW94"/>
  <c r="AK30"/>
  <c r="AX94"/>
  <c i="3" r="J33"/>
  <c i="1" r="AV96"/>
  <c r="AT96"/>
  <c i="2" r="J33"/>
  <c i="1" r="AV95"/>
  <c r="AT95"/>
  <c i="2" r="F33"/>
  <c i="1" r="AZ95"/>
  <c r="AY94"/>
  <c i="3" l="1" r="BK124"/>
  <c r="J124"/>
  <c i="2" r="BK127"/>
  <c r="J127"/>
  <c r="J96"/>
  <c i="3" r="J30"/>
  <c i="1" r="AG96"/>
  <c r="AZ94"/>
  <c r="W29"/>
  <c i="3" l="1" r="J39"/>
  <c r="J96"/>
  <c i="1" r="AN96"/>
  <c i="2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<sst xmlns="http://schemas.openxmlformats.org/spreadsheetml/2006/main">
  <si>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</si>
  <si>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</si>
  <si>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</si>
  <si>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</si>
  <si>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</si>
  <si>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{b41c49e7-fcdc-44d9-aefe-deaac0ab74a0}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</si>
  <si>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</si>
  <si>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</si>
  <si>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</si>
  <si>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</si>
  <si>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</si>
  <si>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</si>
  <si>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</si>
  <si>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</si>
  <si>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M20/042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</si>
  <si>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</si>
  <si>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</si>
  <si>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Srnojedy- kanalizace- přepojení výtlaku TK</t>
  </si>
  <si>
    <t>KSO:</t>
  </si>
  <si>
    <t>CC-CZ:</t>
  </si>
  <si>
    <t>Místo:</t>
  </si>
  <si>
    <t>Srnojedy</t>
  </si>
  <si>
    <t>Datum:</t>
  </si>
  <si>
    <t>17. 1. 2024</t>
  </si>
  <si>
    <t>Zadavatel:</t>
  </si>
  <si>
    <t>IČ:</t>
  </si>
  <si>
    <t>60108631</t>
  </si>
  <si>
    <t>Vodovody a kanalizace Pardubice, a.s.</t>
  </si>
  <si>
    <t>DIČ:</t>
  </si>
  <si>
    <t>Uchazeč:</t>
  </si>
  <si>
    <t>Vyplň údaj</t>
  </si>
  <si>
    <t>Projektant:</t>
  </si>
  <si>
    <t>60113111</t>
  </si>
  <si>
    <t>Multiaqua s.r.o.</t>
  </si>
  <si>
    <t>True</t>
  </si>
  <si>
    <t>Zpracovatel:</t>
  </si>
  <si>
    <t>Roman Bárta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</si>
  <si>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</si>
  <si>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</si>
  <si>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</si>
  <si>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</si>
  <si>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</si>
  <si>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</si>
  <si>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</si>
  <si>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</si>
  <si>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</si>
  <si>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</si>
  <si>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</si>
  <si>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</si>
  <si>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</si>
  <si>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</si>
  <si>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</si>
  <si>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</si>
  <si>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</si>
  <si>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</si>
  <si>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</si>
  <si>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</si>
  <si>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</si>
  <si>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</si>
  <si>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</si>
  <si>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</si>
  <si>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</si>
  <si>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</si>
  <si>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</si>
  <si>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</si>
  <si>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</si>
  <si>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</si>
  <si>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</si>
  <si>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</si>
  <si>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</si>
  <si>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</si>
  <si>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</si>
  <si>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</si>
  <si>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</si>
  <si>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</si>
  <si>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</si>
  <si>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</si>
  <si>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</si>
  <si>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</si>
  <si>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</si>
  <si>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</si>
  <si>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</si>
  <si>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</si>
  <si>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</si>
  <si>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</si>
  <si>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</si>
  <si>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{ff20a736-29d7-4df3-b037-3c7dd447cf0b}</t>
  </si>
  <si>
    <t>2</t>
  </si>
  <si>
    <t>02</t>
  </si>
  <si>
    <t>Vedlejší a ostatní náklady</t>
  </si>
  <si>
    <t>{280affdf-4027-4500-91f0-17dbf0061c6d}</t>
  </si>
  <si>
    <t>KRYCÍ LIST SOUPISU PRACÍ</t>
  </si>
  <si>
    <t>Objekt:</t>
  </si>
  <si>
    <t>01 - Srnojedy- kanalizace- přepojení výtlaku TK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</si>
  <si>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</si>
  <si>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</si>
  <si>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</si>
  <si>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</si>
  <si>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</si>
  <si>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</si>
  <si>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</si>
  <si>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</si>
  <si>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</si>
  <si>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</si>
  <si>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</si>
  <si>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</si>
  <si>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</si>
  <si>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</si>
  <si>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</si>
  <si>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</si>
  <si>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</si>
  <si>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</si>
  <si>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</si>
  <si>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</si>
  <si>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</si>
  <si>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</si>
  <si>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</si>
  <si>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</si>
  <si>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</si>
  <si>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</si>
  <si>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</si>
  <si>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</si>
  <si>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</si>
  <si>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</si>
  <si>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</si>
  <si>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</si>
  <si>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</si>
  <si>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</si>
  <si>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</si>
  <si>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</si>
  <si>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</si>
  <si>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2024 01</t>
  </si>
  <si>
    <t>4</t>
  </si>
  <si>
    <t>VV</t>
  </si>
  <si>
    <t>výkres D.2</t>
  </si>
  <si>
    <t>délky dle tabulky kubatur</t>
  </si>
  <si>
    <t>29,0*1,6</t>
  </si>
  <si>
    <t>5,0*2,6</t>
  </si>
  <si>
    <t>Součet</t>
  </si>
  <si>
    <t>113107162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</si>
  <si>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</si>
  <si>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(29,0)*1,1</t>
  </si>
  <si>
    <t>5,0*2,0</t>
  </si>
  <si>
    <t>3</t>
  </si>
  <si>
    <t>113107171</t>
  </si>
  <si>
    <t>Odstranění podkladů nebo krytů strojně plochy jednotlivě přes 50 m2 do 200 m2 s přemístěním hmot na skládku na vzdálenost do 20 m nebo s naložením na dopravní prostředek z betonu prostého, o tl. vrstvy přes 100 do 150 mm</t>
  </si>
  <si>
    <t>6</t>
  </si>
  <si>
    <t>115101201</t>
  </si>
  <si>
    <t>Čerpání vody na dopravní výšku do 10 m s uvažovaným průměrným přítokem do 500 l/min</t>
  </si>
  <si>
    <t>hod</t>
  </si>
  <si>
    <t>8</t>
  </si>
  <si>
    <t>156,0/10,0*24</t>
  </si>
  <si>
    <t>5</t>
  </si>
  <si>
    <t>115101301</t>
  </si>
  <si>
    <t>Pohotovost záložní čerpací soupravy pro dopravní výšku do 10 m s uvažovaným průměrným přítokem do 500 l/min</t>
  </si>
  <si>
    <t>den</t>
  </si>
  <si>
    <t>10</t>
  </si>
  <si>
    <t>156,0/10,0</t>
  </si>
  <si>
    <t>119001406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</si>
  <si>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přes 200 do 500 mm</t>
  </si>
  <si>
    <t>m</t>
  </si>
  <si>
    <t>1*1,1</t>
  </si>
  <si>
    <t>7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</si>
  <si>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</si>
  <si>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</si>
  <si>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14</t>
  </si>
  <si>
    <t>2*1,1</t>
  </si>
  <si>
    <t>121151103</t>
  </si>
  <si>
    <t>Sejmutí ornice strojně při souvislé ploše do 100 m2, tl. vrstvy do 200 mm</t>
  </si>
  <si>
    <t>16</t>
  </si>
  <si>
    <t>108,0*1,1</t>
  </si>
  <si>
    <t>(2,0+1,0)*2,0</t>
  </si>
  <si>
    <t>9</t>
  </si>
  <si>
    <t>132254204</t>
  </si>
  <si>
    <t>Hloubení zapažených rýh šířky přes 800 do 2 000 mm strojně s urovnáním dna do předepsaného profilu a spádu v hornině třídy těžitelnosti I skupiny 3 přes 100 do 500 m3</t>
  </si>
  <si>
    <t>m3</t>
  </si>
  <si>
    <t>18</t>
  </si>
  <si>
    <t>dle tabulky kubatur</t>
  </si>
  <si>
    <t>50% výkopu</t>
  </si>
  <si>
    <t>241,56*0,5</t>
  </si>
  <si>
    <t>143,0*((0,2+0,1)/2*1,1)*0,5</t>
  </si>
  <si>
    <t>132354204</t>
  </si>
  <si>
    <t>Hloubení zapažených rýh šířky přes 800 do 2 000 mm strojně s urovnáním dna do předepsaného profilu a spádu v hornině třídy těžitelnosti II skupiny 4 přes 100 do 500 m3</t>
  </si>
  <si>
    <t>20</t>
  </si>
  <si>
    <t>11</t>
  </si>
  <si>
    <t>139001101</t>
  </si>
  <si>
    <t>Příplatek k cenám hloubených vykopávek za ztížení vykopávky v blízkosti podzemního vedení nebo výbušnin pro jakoukoliv třídu horniny</t>
  </si>
  <si>
    <t>22</t>
  </si>
  <si>
    <t>(2+1)*2*0,5*1,1*(1,68+0,15)</t>
  </si>
  <si>
    <t>141721215</t>
  </si>
  <si>
    <t>Řízený zemní protlak délky protlaku do 50 m v hornině třídy těžitelnosti I a II, skupiny 1 až 4 včetně zatažení trub v hloubce do 6 m průměru vrtu přes 180 do 225 mm</t>
  </si>
  <si>
    <t>24</t>
  </si>
  <si>
    <t>13</t>
  </si>
  <si>
    <t>M</t>
  </si>
  <si>
    <t>28613401</t>
  </si>
  <si>
    <t>potrubí kanalizační tlakové PE100 SDR11 se signalizační vrstvou 225x20,5mm</t>
  </si>
  <si>
    <t>26</t>
  </si>
  <si>
    <t>13*1,03 "Přepočtené koeficientem množství</t>
  </si>
  <si>
    <t>151811131</t>
  </si>
  <si>
    <t>Zřízení pažicích boxů pro pažení a rozepření stěn rýh podzemního vedení hloubka výkopu do 4 m, šířka do 1,2 m</t>
  </si>
  <si>
    <t>28</t>
  </si>
  <si>
    <t>457,46</t>
  </si>
  <si>
    <t>15</t>
  </si>
  <si>
    <t>151811132</t>
  </si>
  <si>
    <t>Zřízení pažicích boxů pro pažení a rozepření stěn rýh podzemního vedení hloubka výkopu do 4 m, šířka přes 1,2 do 2,5 m</t>
  </si>
  <si>
    <t>30</t>
  </si>
  <si>
    <t>28,33</t>
  </si>
  <si>
    <t>151811231</t>
  </si>
  <si>
    <t>Odstranění pažicích boxů pro pažení a rozepření stěn rýh podzemního vedení hloubka výkopu do 4 m, šířka do 1,2 m</t>
  </si>
  <si>
    <t>32</t>
  </si>
  <si>
    <t>17</t>
  </si>
  <si>
    <t>151811232</t>
  </si>
  <si>
    <t>Odstranění pažicích boxů pro pažení a rozepření stěn rýh podzemního vedení hloubka výkopu do 4 m, šířka přes 1,2 do 2,5 m</t>
  </si>
  <si>
    <t>34</t>
  </si>
  <si>
    <t>162451105</t>
  </si>
  <si>
    <t>Vodorovné přemístění výkopku nebo sypaniny po suchu na obvyklém dopravním prostředku, bez naložení výkopku, avšak se složením bez rozhrnutí z horniny třídy těžitelnosti I skupiny 1 až 3 na vzdálenost přes 1 000 do 1 500 m</t>
  </si>
  <si>
    <t>36</t>
  </si>
  <si>
    <t>zemina na meziskládku a zpět</t>
  </si>
  <si>
    <t>119,74*2</t>
  </si>
  <si>
    <t>19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</si>
  <si>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</si>
  <si>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</si>
  <si>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38</t>
  </si>
  <si>
    <t>přebytečná zemina</t>
  </si>
  <si>
    <t>132,578</t>
  </si>
  <si>
    <t>-119,74 "zpětný zásyp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</si>
  <si>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</si>
  <si>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</si>
  <si>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40</t>
  </si>
  <si>
    <t>167151101</t>
  </si>
  <si>
    <t>Nakládání, skládání a překládání neulehlého výkopku nebo sypaniny strojně nakládání, množství do 100 m3, z horniny třídy těžitelnosti I, skupiny 1 až 3</t>
  </si>
  <si>
    <t>42</t>
  </si>
  <si>
    <t>zemina z meziskládky</t>
  </si>
  <si>
    <t>119,74</t>
  </si>
  <si>
    <t>171201221</t>
  </si>
  <si>
    <t>Poplatek za uložení stavebního odpadu na skládce (skládkovné) zeminy a kamení zatříděného do Katalogu odpadů pod kódem 17 05 04</t>
  </si>
  <si>
    <t>t</t>
  </si>
  <si>
    <t>vlastní</t>
  </si>
  <si>
    <t>44</t>
  </si>
  <si>
    <t>12,838*1,9</t>
  </si>
  <si>
    <t>132,578*1,9</t>
  </si>
  <si>
    <t>23</t>
  </si>
  <si>
    <t>174151101</t>
  </si>
  <si>
    <t>Zásyp sypaninou z jakékoliv horniny strojně s uložením výkopku ve vrstvách se zhutněním jam, šachet, rýh nebo kolem objektů v těchto vykopávkách</t>
  </si>
  <si>
    <t>46</t>
  </si>
  <si>
    <t>119,74 "zeminou z výkopu</t>
  </si>
  <si>
    <t>36,8 "náhrada výkopku za štěrkodrť</t>
  </si>
  <si>
    <t>583312020r</t>
  </si>
  <si>
    <t>štěrkodrť netříděná do 100 mm</t>
  </si>
  <si>
    <t>48</t>
  </si>
  <si>
    <t>P</t>
  </si>
  <si>
    <t>Poznámka k položce:_x000d_
Poznámka k položce: hmotnost 2,0 t/m3</t>
  </si>
  <si>
    <t>36,8*2,0</t>
  </si>
  <si>
    <t>25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</si>
  <si>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</si>
  <si>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</si>
  <si>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50</t>
  </si>
  <si>
    <t>66,97</t>
  </si>
  <si>
    <t>58331200</t>
  </si>
  <si>
    <t>štěrkopísek netříděný</t>
  </si>
  <si>
    <t>52</t>
  </si>
  <si>
    <t>66,97*2 "Přepočtené koeficientem množství</t>
  </si>
  <si>
    <t>27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</si>
  <si>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</si>
  <si>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</si>
  <si>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54</t>
  </si>
  <si>
    <t>109,0*2,0</t>
  </si>
  <si>
    <t>181351003</t>
  </si>
  <si>
    <t>Rozprostření a urovnání ornice v rovině nebo ve svahu sklonu do 1:5 strojně při souvislé ploše do 100 m2, tl. vrstvy do 200 mm</t>
  </si>
  <si>
    <t>56</t>
  </si>
  <si>
    <t>29</t>
  </si>
  <si>
    <t>181411121</t>
  </si>
  <si>
    <t>Založení trávníku na půdě předem připravené plochy do 1000 m2 výsevem včetně utažení lučního v rovině nebo na svahu do 1:5</t>
  </si>
  <si>
    <t>58</t>
  </si>
  <si>
    <t>218,0+124,8</t>
  </si>
  <si>
    <t>00572470</t>
  </si>
  <si>
    <t>osivo směs travní univerzál</t>
  </si>
  <si>
    <t>kg</t>
  </si>
  <si>
    <t>60</t>
  </si>
  <si>
    <t>342,8*0,02*1,03</t>
  </si>
  <si>
    <t>Zakládání</t>
  </si>
  <si>
    <t>31</t>
  </si>
  <si>
    <t>211531111</t>
  </si>
  <si>
    <t>Výplň kamenivem do rýh odvodňovacích žeber nebo trativodů bez zhutnění, s úpravou povrchu výplně kamenivem hrubým drceným frakce 16 až 63 mm</t>
  </si>
  <si>
    <t>62</t>
  </si>
  <si>
    <t>143,0*((0,2+0,1)/2*1,1)</t>
  </si>
  <si>
    <t>212751105</t>
  </si>
  <si>
    <t>Trativody z drenážních a melioračních trubek pro meliorace, dočasné nebo odlehčovací drenáže se zřízením štěrkového lože pod trubky a s jejich obsypem v otevřeném výkopu trubka flexibilní PVC-U SN 4 celoperforovaná 360° DN 125</t>
  </si>
  <si>
    <t>64</t>
  </si>
  <si>
    <t>Vodorovné konstrukce</t>
  </si>
  <si>
    <t>33</t>
  </si>
  <si>
    <t>451541111</t>
  </si>
  <si>
    <t>Lože pod potrubí, stoky a drobné objekty v otevřeném výkopu ze štěrkodrtě 0-63 mm</t>
  </si>
  <si>
    <t>66</t>
  </si>
  <si>
    <t>2*0,5 "hydrantová drenáž</t>
  </si>
  <si>
    <t>451573111</t>
  </si>
  <si>
    <t>Lože pod potrubí, stoky a drobné objekty v otevřeném výkopu z písku a štěrkopísku do 63 mm</t>
  </si>
  <si>
    <t>68</t>
  </si>
  <si>
    <t>16,67</t>
  </si>
  <si>
    <t>35</t>
  </si>
  <si>
    <t>452313141</t>
  </si>
  <si>
    <t>Podkladní a zajišťovací konstrukce z betonu prostého v otevřeném výkopu bez zvýšených nároků na prostředí bloky pro potrubí z betonu tř. C 16/20</t>
  </si>
  <si>
    <t>70</t>
  </si>
  <si>
    <t>0,55*0,4*0,3 "OB1</t>
  </si>
  <si>
    <t>0,3*0,3*0,25 "OB2</t>
  </si>
  <si>
    <t>Komunikace pozemní</t>
  </si>
  <si>
    <t>564861111</t>
  </si>
  <si>
    <t>Podklad ze štěrkodrti ŠD s rozprostřením a zhutněním plochy přes 100 m2, po zhutnění tl. 200 mm</t>
  </si>
  <si>
    <t>72</t>
  </si>
  <si>
    <t>29,0*1,1</t>
  </si>
  <si>
    <t>37</t>
  </si>
  <si>
    <t>567122111</t>
  </si>
  <si>
    <t>Podklad ze směsi stmelené cementem SC bez dilatačních spár, s rozprostřením a zhutněním SC C 8/10 (KSC I), po zhutnění tl. 120 mm</t>
  </si>
  <si>
    <t>74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</si>
  <si>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</si>
  <si>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</si>
  <si>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76</t>
  </si>
  <si>
    <t>z rozebrané dlažby</t>
  </si>
  <si>
    <t>39</t>
  </si>
  <si>
    <t>59245013</t>
  </si>
  <si>
    <t>dlažba zámková betonová tvaru I 200x165mm tl 80mm přírodní</t>
  </si>
  <si>
    <t>78</t>
  </si>
  <si>
    <t>Poznámka k položce:_x000d_
Spotřeba: 36 kus/m2</t>
  </si>
  <si>
    <t>náhrada 20%</t>
  </si>
  <si>
    <t>59,4*0,2</t>
  </si>
  <si>
    <t>Trubní vedení</t>
  </si>
  <si>
    <t>857261141</t>
  </si>
  <si>
    <t>Montáž litinových tvarovek na potrubí litinovém tlakovém jednoosých na potrubí z trub hrdlových v otevřeném výkopu, kanálu nebo v šachtě s těsnícím nebo zámkovým spojem vnějšího průměru DN/OD 110</t>
  </si>
  <si>
    <t>kus</t>
  </si>
  <si>
    <t>80</t>
  </si>
  <si>
    <t>41</t>
  </si>
  <si>
    <t>55251257r</t>
  </si>
  <si>
    <t>TVAROVKA KOLENO 90° S JIŠTĚNÍM pro PE d110</t>
  </si>
  <si>
    <t>82</t>
  </si>
  <si>
    <t>9799410000016</t>
  </si>
  <si>
    <t>mechanická LT spojka PE d110 s přírubou DN 100 s jištěním</t>
  </si>
  <si>
    <t>84</t>
  </si>
  <si>
    <t>43</t>
  </si>
  <si>
    <t>857264122</t>
  </si>
  <si>
    <t>Montáž litinových tvarovek na potrubí litinovém tlakovém odbočných na potrubí z trub přírubových v otevřeném výkopu, kanálu nebo v šachtě DN 100</t>
  </si>
  <si>
    <t>86</t>
  </si>
  <si>
    <t>55253516</t>
  </si>
  <si>
    <t>tvarovka přírubová litinová vodovodní s přírubovou odbočkou PN10/16 T-kus DN 100/100</t>
  </si>
  <si>
    <t>88</t>
  </si>
  <si>
    <t>45</t>
  </si>
  <si>
    <t>55253515</t>
  </si>
  <si>
    <t>tvarovka přírubová litinová s přírubovou odbočkou,práškový epoxid tl 250µm T-kus DN 100/80</t>
  </si>
  <si>
    <t>90</t>
  </si>
  <si>
    <t>871265201</t>
  </si>
  <si>
    <t>Montáž kanalizačního potrubí z polyetylenu PE100 RC svařovaných elektrotvarovkou v otevřeném výkopu ve sklonu do 20 % SDR 11/PN16 d 110 x 10,0 mm</t>
  </si>
  <si>
    <t>92</t>
  </si>
  <si>
    <t>47</t>
  </si>
  <si>
    <t>28613385r</t>
  </si>
  <si>
    <t>potrubí kanalizační tlakové PE100 RC SDR11 v tyčích se signalizační vrstvou 110x10,0mm</t>
  </si>
  <si>
    <t>94</t>
  </si>
  <si>
    <t>Poznámka k položce:_x000d_
Poznámka k položce: ztratné 1,5%</t>
  </si>
  <si>
    <t>156*1,015 "Přepočtené koeficientem množství</t>
  </si>
  <si>
    <t>877265201</t>
  </si>
  <si>
    <t>Montáž tvarovek na kanalizačním plastovém potrubí z PE elektrotvarovek SDR 11/PN16 spojek nebo oblouků d 110</t>
  </si>
  <si>
    <t>96</t>
  </si>
  <si>
    <t>26+7+5</t>
  </si>
  <si>
    <t>49</t>
  </si>
  <si>
    <t>28615975</t>
  </si>
  <si>
    <t>elektrospojka SDR11 PE 100 PN16 D 110mm</t>
  </si>
  <si>
    <t>98</t>
  </si>
  <si>
    <t>NCL.470811117</t>
  </si>
  <si>
    <t>INTEGROVANÝ LEMOVÝ NÁKRUŽEK S PŘÍRUBOU A OCELOVOU VLOŽKOU d110</t>
  </si>
  <si>
    <t>100</t>
  </si>
  <si>
    <t>51</t>
  </si>
  <si>
    <t>877265210</t>
  </si>
  <si>
    <t>Montáž tvarovek na kanalizačním plastovém potrubí z PE elektrotvarovek SDR 11/PN16 kolen 45° d 110</t>
  </si>
  <si>
    <t>102</t>
  </si>
  <si>
    <t>2+4+3</t>
  </si>
  <si>
    <t>28614842r11</t>
  </si>
  <si>
    <t>koleno 11° SDR11 PE 100 PN16 D 110mm</t>
  </si>
  <si>
    <t>104</t>
  </si>
  <si>
    <t>53</t>
  </si>
  <si>
    <t>28614842</t>
  </si>
  <si>
    <t>koleno 45° SDR11 PE 100 PN16 D 110mm</t>
  </si>
  <si>
    <t>106</t>
  </si>
  <si>
    <t>28614842r30</t>
  </si>
  <si>
    <t>koleno 30° SDR11 PE 100 PN16 D 110mm</t>
  </si>
  <si>
    <t>108</t>
  </si>
  <si>
    <t>55</t>
  </si>
  <si>
    <t>891242122</t>
  </si>
  <si>
    <t>Montáž kanalizačních armatur na potrubí šoupátek v otevřeném výkopu nebo v šachtách s osazením zemní soupravy (bez poklopů) DN 80</t>
  </si>
  <si>
    <t>110</t>
  </si>
  <si>
    <t>42221453</t>
  </si>
  <si>
    <t>šoupátko odpadní voda litina GGG 50 krátká stavební dl PN10/16 DN 80x180mm</t>
  </si>
  <si>
    <t>112</t>
  </si>
  <si>
    <t>57</t>
  </si>
  <si>
    <t>HWL.950108000003</t>
  </si>
  <si>
    <t>SOUPRAVA ZEMNÍ TELESKOPICKÁ E1/A-1,3 -1,8 65-80 E1/80 A (1,3-1,8m)</t>
  </si>
  <si>
    <t>114</t>
  </si>
  <si>
    <t>891247111-R</t>
  </si>
  <si>
    <t xml:space="preserve">Montáž  armatur na potrubí hydrantů podzemních (bez osazení poklopů) DN 80</t>
  </si>
  <si>
    <t>116</t>
  </si>
  <si>
    <t>59</t>
  </si>
  <si>
    <t>42273594</t>
  </si>
  <si>
    <t>hydrant podzemní DN 80 PN 16 dvojitý uzávěr s koulí krycí v 1500mm</t>
  </si>
  <si>
    <t>118</t>
  </si>
  <si>
    <t>891262122</t>
  </si>
  <si>
    <t>Montáž kanalizačních armatur na potrubí šoupátek v otevřeném výkopu nebo v šachtách s osazením zemní soupravy (bez poklopů) DN 100</t>
  </si>
  <si>
    <t>120</t>
  </si>
  <si>
    <t>61</t>
  </si>
  <si>
    <t>42221454</t>
  </si>
  <si>
    <t>šoupátko odpadní voda litina GGG 50 krátká stavební dl PN10/16 DN 100x190mm</t>
  </si>
  <si>
    <t>122</t>
  </si>
  <si>
    <t>HWL.950110000003</t>
  </si>
  <si>
    <t>SOUPRAVA ZEMNÍ TELESKOPICKÁ E1/A-1,3 -1,8 100 (1,3-1,8m)</t>
  </si>
  <si>
    <t>124</t>
  </si>
  <si>
    <t>63</t>
  </si>
  <si>
    <t>899401112</t>
  </si>
  <si>
    <t>Osazení poklopů litinových šoupátkových</t>
  </si>
  <si>
    <t>126</t>
  </si>
  <si>
    <t>42291352r</t>
  </si>
  <si>
    <t>POKLOP LITINOVÝ VÝŠKOVĚ STAVITELNÝ ŠOUPÁTKOVÝ</t>
  </si>
  <si>
    <t>128</t>
  </si>
  <si>
    <t>65</t>
  </si>
  <si>
    <t>HWL.348100000000</t>
  </si>
  <si>
    <t xml:space="preserve">PODKLAD. DESKA  UNI UNI</t>
  </si>
  <si>
    <t>130</t>
  </si>
  <si>
    <t>899401113</t>
  </si>
  <si>
    <t>Osazení poklopů litinových hydrantových</t>
  </si>
  <si>
    <t>132</t>
  </si>
  <si>
    <t>67</t>
  </si>
  <si>
    <t>42291452</t>
  </si>
  <si>
    <t>poklop litinový hydrantový DN 80</t>
  </si>
  <si>
    <t>134</t>
  </si>
  <si>
    <t>HWL.348200000000</t>
  </si>
  <si>
    <t xml:space="preserve">PODKLAD. DESKA  POD HYDRANT.POKLOP</t>
  </si>
  <si>
    <t>136</t>
  </si>
  <si>
    <t>69</t>
  </si>
  <si>
    <t>899713111</t>
  </si>
  <si>
    <t>Orientační tabulky na vodovodních a kanalizačních řadech na sloupku ocelovém nebo betonovém</t>
  </si>
  <si>
    <t>138</t>
  </si>
  <si>
    <t>14011024</t>
  </si>
  <si>
    <t>trubka ocelová bezešvá hladká jakost 11 353 48,3x2,6mm</t>
  </si>
  <si>
    <t>140</t>
  </si>
  <si>
    <t>2,0</t>
  </si>
  <si>
    <t>71</t>
  </si>
  <si>
    <t>59232535</t>
  </si>
  <si>
    <t>patka plotová průběžná 250x250x800mm</t>
  </si>
  <si>
    <t>142</t>
  </si>
  <si>
    <t>899721111</t>
  </si>
  <si>
    <t>Signalizační vodič na potrubí DN do 150 mm</t>
  </si>
  <si>
    <t>144</t>
  </si>
  <si>
    <t>73</t>
  </si>
  <si>
    <t>899722113</t>
  </si>
  <si>
    <t>Krytí potrubí z plastů výstražnou fólií z PVC šířky přes 25 do 34 cm</t>
  </si>
  <si>
    <t>146</t>
  </si>
  <si>
    <t>899911101R</t>
  </si>
  <si>
    <t xml:space="preserve">Kluzné objímky (pojízdná sedla)  pro zasunutí potrubí do chráničky výšky 15 mm vnějšího průměru potrubí do 183 mm</t>
  </si>
  <si>
    <t>148</t>
  </si>
  <si>
    <t>montáž včetně materiálu</t>
  </si>
  <si>
    <t>75</t>
  </si>
  <si>
    <t>899913142</t>
  </si>
  <si>
    <t>Koncové uzavírací manžety chrániček DN potrubí x DN chráničky DN 100 x 200</t>
  </si>
  <si>
    <t>150</t>
  </si>
  <si>
    <t>Ostatní konstrukce a práce, bourání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</si>
  <si>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</si>
  <si>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</si>
  <si>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152</t>
  </si>
  <si>
    <t>20,8*0,8</t>
  </si>
  <si>
    <t>77</t>
  </si>
  <si>
    <t>979071111</t>
  </si>
  <si>
    <t>Očištění vybouraných dlažebních kostek od spojovacího materiálu, s uložením očištěných kostek na skládku, s odklizením odpadových hmot na hromady a s odklizením vybouraných kostek na vzdálenost do 3 m velkých, s původním vyplněním spár kamenivem těženým</t>
  </si>
  <si>
    <t>154</t>
  </si>
  <si>
    <t>38,6*0,8</t>
  </si>
  <si>
    <t>997</t>
  </si>
  <si>
    <t>Přesun sutě</t>
  </si>
  <si>
    <t>997221551</t>
  </si>
  <si>
    <t>Vodorovná doprava suti bez naložení, ale se složením a s hrubým urovnáním ze sypkých materiálů, na vzdálenost do 1 km</t>
  </si>
  <si>
    <t>156</t>
  </si>
  <si>
    <t>15,444*0,2</t>
  </si>
  <si>
    <t>12,151</t>
  </si>
  <si>
    <t>19,305</t>
  </si>
  <si>
    <t>79</t>
  </si>
  <si>
    <t>997221559</t>
  </si>
  <si>
    <t>Vodorovná doprava suti bez naložení, ale se složením a s hrubým urovnáním Příplatek k ceně za každý další započatý 1 km přes 1 km</t>
  </si>
  <si>
    <t>158</t>
  </si>
  <si>
    <t>9 příplatků</t>
  </si>
  <si>
    <t>34,545*9</t>
  </si>
  <si>
    <t>997221615</t>
  </si>
  <si>
    <t>Poplatek za uložení stavebního odpadu na skládce (skládkovné) z prostého betonu zatříděného do Katalogu odpadů pod kódem 17 01 01</t>
  </si>
  <si>
    <t>160</t>
  </si>
  <si>
    <t>81</t>
  </si>
  <si>
    <t>997221655</t>
  </si>
  <si>
    <t>162</t>
  </si>
  <si>
    <t>998</t>
  </si>
  <si>
    <t>Přesun hmot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</si>
  <si>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</si>
  <si>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</si>
  <si>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164</t>
  </si>
  <si>
    <t>PSV</t>
  </si>
  <si>
    <t>Práce a dodávky PSV</t>
  </si>
  <si>
    <t>789</t>
  </si>
  <si>
    <t>Povrchové úpravy ocelových konstrukcí a technologických zařízení</t>
  </si>
  <si>
    <t>83</t>
  </si>
  <si>
    <t>789321211</t>
  </si>
  <si>
    <t>Zhotovení nátěru ocelových konstrukcí třídy I dvousložkového základního, tloušťky do 80 μm</t>
  </si>
  <si>
    <t>166</t>
  </si>
  <si>
    <t>orientační tyč</t>
  </si>
  <si>
    <t>2,0*0,1517</t>
  </si>
  <si>
    <t>24623055</t>
  </si>
  <si>
    <t>hmota nátěrová epoxidová vrchní (email) odstín bílý</t>
  </si>
  <si>
    <t>168</t>
  </si>
  <si>
    <t>Poznámka k položce:_x000d_
Spotřeba: 0,11 kg/m2</t>
  </si>
  <si>
    <t>0,303*2*0,162</t>
  </si>
  <si>
    <t>02 -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</si>
  <si>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</si>
  <si>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</si>
  <si>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</si>
  <si>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</si>
  <si>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</si>
  <si>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</si>
  <si>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</si>
  <si>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</si>
  <si>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</si>
  <si>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</si>
  <si>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</si>
  <si>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kpl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</si>
  <si>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</si>
  <si>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</si>
  <si>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</si>
  <si>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</si>
  <si>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</si>
  <si>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</si>
  <si>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</si>
  <si>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</si>
  <si>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Poznámka k položce:_x000d_
Poznámka k položce: 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</si>
  <si>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</si>
  <si>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</si>
  <si>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Poznámka k položce: 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</si>
  <si>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X6</t>
  </si>
  <si>
    <t>Vypracování kontrolního a zkušebního plánu, provádění předepsaných zkoušek dle kontrolního zkušebního plnánu, např. kvality práce, dodávaných materiálů a konstrukcí.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</si>
  <si>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</si>
  <si>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</si>
  <si>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</si>
  <si>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</si>
  <si>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</si>
  <si>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</t>
  </si>
  <si>
    <t>X15</t>
  </si>
  <si>
    <t>Zajištění provozu dalšího subjektu nutného při přeložkách nebo poškození stávajících podzemních sítí - nutné uzavření úseků, zajištění návhradního zásobení</t>
  </si>
  <si>
    <t>X17</t>
  </si>
  <si>
    <t>Oprava, znovuzřízení objektů (oplocení, zídky, potrubí apod) poškozené, nebo zbořené během výstavby</t>
  </si>
  <si>
    <t>Poznámka k položce:_x000d_
Poznámka k položce: s ohledem na technologii výstavby. Tam, kde není zohledněno v jiných částech výkazů výměr. Např. oprava a znovuzřízení objektů kdy dojde při výstavbě ke změně trasy, technologie pokládky. Dále případné podchycení, stávajícího potrubí při křížení, jinde neuvedené (podélné profily, situace)-jedná se o přípojky zjištěné během provádění stavebních prací, atd.</t>
  </si>
  <si>
    <t>X18</t>
  </si>
  <si>
    <t>Náklady spojené s vyřízením požadavků orgánů a organizací nutných před započetím výstavby</t>
  </si>
  <si>
    <t>Poznámka k položce:_x000d_
Poznámka k položce: obsažených v dokladové části: např. kácení zeleně, dopravní trasy, zvláštní užívání komunikací, správní poplatky, ohlášení stavby</t>
  </si>
  <si>
    <t>X22</t>
  </si>
  <si>
    <t>Zaměření hladin ve studních, jejich monitorování po dobu výstavby včetně případných náhrad za nutný náhradní odběr.</t>
  </si>
  <si>
    <t>X25</t>
  </si>
  <si>
    <t xml:space="preserve"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</si>
  <si>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X26</t>
  </si>
  <si>
    <t>Ocenění požadavků objednatele vyplývajících z "Obchodních podmínek zadavatele"</t>
  </si>
  <si>
    <t>D5</t>
  </si>
  <si>
    <t>VON 4: Předání a převzetí díla - náklady jinde neuvedené</t>
  </si>
  <si>
    <t>X28</t>
  </si>
  <si>
    <t>Komplexní a technologické zkoušky dle příslušných ČSN</t>
  </si>
  <si>
    <t>Poznámka k položce:_x000d_
Poznámka k položce: dle obecných podmínek technických specifikací a zápisů ve stavebních denících ( např. výchozí revize, revizní knihy, , zkoušky hutnění, apd.) Neuvedené v jiných částech výkazů výměr.</t>
  </si>
  <si>
    <t>X29</t>
  </si>
  <si>
    <t>Manipulační předpisy, prohlášení o shodě, tlakové zkoušky jinde neuvedené, revize elektro, zkoušky těsnosti nádrží, provozní zkoušky, které budou prováděny za součinnosti obsluhy (zaškolování obsluhy).</t>
  </si>
  <si>
    <t>X30</t>
  </si>
  <si>
    <t>Vyhotovení  geodetického zaměření skutečného provedení stavby</t>
  </si>
  <si>
    <t>Poznámka k položce:_x000d_
Poznámka k položce: ve 3 vyhotoveních v listinné a 1 na CD nosiči v digitální formě předepsaného formátu (včetně přeložek, přípojek NN atd.)</t>
  </si>
  <si>
    <t>X31</t>
  </si>
  <si>
    <t>Vypracování geometrického plánu v celém rozsahu stavby</t>
  </si>
  <si>
    <t>Poznámka k položce:_x000d_
Poznámka k položce: Geometrický plán bude vypracován v 3 vyhotoveních v listinné podobě</t>
  </si>
  <si>
    <t>X32</t>
  </si>
  <si>
    <t>Dokumentace skutečného provedení stavby (DSPS). Vyhotovení 6x v papírové podobě + 1 x elekronicky na CD ve formátech .doc, .xls, .dwg, .dxf.</t>
  </si>
  <si>
    <t>X34</t>
  </si>
  <si>
    <t>Náklady spojené s kolaudačním řízením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</si>
</sst>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5" borderId="22" xfId="0" applyFont="1" applyFill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M20/042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Srnojedy- kanalizace- přepojení výtlaku TK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Srnojedy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17. 1. 2024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Vodovody a kanalizace Pardubice, a.s.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Multiaqua s.r.o.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Roman Bárta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24.7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Srnojedy- kanalizace...'!J30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'01 - Srnojedy- kanalizace...'!P127</f>
        <v>0</v>
      </c>
      <c r="AV95" s="128">
        <f>'01 - Srnojedy- kanalizace...'!J33</f>
        <v>0</v>
      </c>
      <c r="AW95" s="128">
        <f>'01 - Srnojedy- kanalizace...'!J34</f>
        <v>0</v>
      </c>
      <c r="AX95" s="128">
        <f>'01 - Srnojedy- kanalizace...'!J35</f>
        <v>0</v>
      </c>
      <c r="AY95" s="128">
        <f>'01 - Srnojedy- kanalizace...'!J36</f>
        <v>0</v>
      </c>
      <c r="AZ95" s="128">
        <f>'01 - Srnojedy- kanalizace...'!F33</f>
        <v>0</v>
      </c>
      <c r="BA95" s="128">
        <f>'01 - Srnojedy- kanalizace...'!F34</f>
        <v>0</v>
      </c>
      <c r="BB95" s="128">
        <f>'01 - Srnojedy- kanalizace...'!F35</f>
        <v>0</v>
      </c>
      <c r="BC95" s="128">
        <f>'01 - Srnojedy- kanalizace...'!F36</f>
        <v>0</v>
      </c>
      <c r="BD95" s="130">
        <f>'01 - Srnojedy- kanalizace...'!F37</f>
        <v>0</v>
      </c>
      <c r="BE95" s="7"/>
      <c r="BT95" s="131" t="s">
        <v>85</v>
      </c>
      <c r="BV95" s="131" t="s">
        <v>80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16.5" customHeight="1">
      <c r="A96" s="119" t="s">
        <v>82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Vedlejší a ostatní n...'!J30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32">
        <v>0</v>
      </c>
      <c r="AT96" s="133">
        <f>ROUND(SUM(AV96:AW96),2)</f>
        <v>0</v>
      </c>
      <c r="AU96" s="134">
        <f>'02 - Vedlejší a ostatní n...'!P124</f>
        <v>0</v>
      </c>
      <c r="AV96" s="133">
        <f>'02 - Vedlejší a ostatní n...'!J33</f>
        <v>0</v>
      </c>
      <c r="AW96" s="133">
        <f>'02 - Vedlejší a ostatní n...'!J34</f>
        <v>0</v>
      </c>
      <c r="AX96" s="133">
        <f>'02 - Vedlejší a ostatní n...'!J35</f>
        <v>0</v>
      </c>
      <c r="AY96" s="133">
        <f>'02 - Vedlejší a ostatní n...'!J36</f>
        <v>0</v>
      </c>
      <c r="AZ96" s="133">
        <f>'02 - Vedlejší a ostatní n...'!F33</f>
        <v>0</v>
      </c>
      <c r="BA96" s="133">
        <f>'02 - Vedlejší a ostatní n...'!F34</f>
        <v>0</v>
      </c>
      <c r="BB96" s="133">
        <f>'02 - Vedlejší a ostatní n...'!F35</f>
        <v>0</v>
      </c>
      <c r="BC96" s="133">
        <f>'02 - Vedlejší a ostatní n...'!F36</f>
        <v>0</v>
      </c>
      <c r="BD96" s="135">
        <f>'02 - Vedlejší a ostatní n...'!F37</f>
        <v>0</v>
      </c>
      <c r="BE96" s="7"/>
      <c r="BT96" s="131" t="s">
        <v>85</v>
      </c>
      <c r="BV96" s="131" t="s">
        <v>80</v>
      </c>
      <c r="BW96" s="131" t="s">
        <v>90</v>
      </c>
      <c r="BX96" s="131" t="s">
        <v>5</v>
      </c>
      <c r="CL96" s="131" t="s">
        <v>1</v>
      </c>
      <c r="CM96" s="131" t="s">
        <v>87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OXqv8OxXf3cOdeLVD4stJuVoJ7EEZyHtMR7vXFpPOQZMbliYPYyOZkJjfHZJnN91IGgYI80NUpPBys1fjLsL/A==" hashValue="6ED/+pV0pMao6E5YJI/16RBUfrXgNkxqfNyu/F5+VTmeVtq1vD2kWLWn1ENxtYDst5BRd3mSKtW/o9ornru+1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Srnojedy- kanalizace...'!C2" display="/"/>
    <hyperlink ref="A96" location="'02 - Vedlejší a ostatní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Srnojedy- kanalizace- přepojení výtlaku TK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17. 1. 2024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ROUND((SUM(BE127:BE390)),  2)</f>
        <v>0</v>
      </c>
      <c r="G33" s="38"/>
      <c r="H33" s="38"/>
      <c r="I33" s="155">
        <v>0.20999999999999999</v>
      </c>
      <c r="J33" s="154">
        <f>ROUND(((SUM(BE127:BE390))*I33),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ROUND((SUM(BF127:BF390)),  2)</f>
        <v>0</v>
      </c>
      <c r="G34" s="38"/>
      <c r="H34" s="38"/>
      <c r="I34" s="155">
        <v>0.12</v>
      </c>
      <c r="J34" s="154">
        <f>ROUND(((SUM(BF127:BF390))*I34),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ROUND((SUM(BG127:BG390)),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ROUND((SUM(BH127:BH390)),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ROUND((SUM(BI127:BI390)),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Srnojedy- kanalizace- přepojení výtlaku TK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Srnojedy- kanalizace- přepojení výtlaku TK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Srnojedy</v>
      </c>
      <c r="G89" s="40"/>
      <c r="H89" s="40"/>
      <c r="I89" s="32" t="s">
        <v>22</v>
      </c>
      <c r="J89" s="79" t="str">
        <f>IF(J12="","",J12)</f>
        <v>17. 1. 2024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31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Roman Bárta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95</v>
      </c>
      <c r="D94" s="176"/>
      <c r="E94" s="176"/>
      <c r="F94" s="176"/>
      <c r="G94" s="176"/>
      <c r="H94" s="176"/>
      <c r="I94" s="176"/>
      <c r="J94" s="177" t="s">
        <v>96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97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s="9" customFormat="1" ht="24.96" customHeight="1">
      <c r="A97" s="9"/>
      <c r="B97" s="179"/>
      <c r="C97" s="180"/>
      <c r="D97" s="181" t="s">
        <v>99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100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101</v>
      </c>
      <c r="E99" s="188"/>
      <c r="F99" s="188"/>
      <c r="G99" s="188"/>
      <c r="H99" s="188"/>
      <c r="I99" s="188"/>
      <c r="J99" s="189">
        <f>J261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102</v>
      </c>
      <c r="E100" s="188"/>
      <c r="F100" s="188"/>
      <c r="G100" s="188"/>
      <c r="H100" s="188"/>
      <c r="I100" s="188"/>
      <c r="J100" s="189">
        <f>J267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103</v>
      </c>
      <c r="E101" s="188"/>
      <c r="F101" s="188"/>
      <c r="G101" s="188"/>
      <c r="H101" s="188"/>
      <c r="I101" s="188"/>
      <c r="J101" s="189">
        <f>J279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104</v>
      </c>
      <c r="E102" s="188"/>
      <c r="F102" s="188"/>
      <c r="G102" s="188"/>
      <c r="H102" s="188"/>
      <c r="I102" s="188"/>
      <c r="J102" s="189">
        <f>J304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105</v>
      </c>
      <c r="E103" s="188"/>
      <c r="F103" s="188"/>
      <c r="G103" s="188"/>
      <c r="H103" s="188"/>
      <c r="I103" s="188"/>
      <c r="J103" s="189">
        <f>J355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106</v>
      </c>
      <c r="E104" s="188"/>
      <c r="F104" s="188"/>
      <c r="G104" s="188"/>
      <c r="H104" s="188"/>
      <c r="I104" s="188"/>
      <c r="J104" s="189">
        <f>J362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107</v>
      </c>
      <c r="E105" s="188"/>
      <c r="F105" s="188"/>
      <c r="G105" s="188"/>
      <c r="H105" s="188"/>
      <c r="I105" s="188"/>
      <c r="J105" s="189">
        <f>J379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108</v>
      </c>
      <c r="E106" s="182"/>
      <c r="F106" s="182"/>
      <c r="G106" s="182"/>
      <c r="H106" s="182"/>
      <c r="I106" s="182"/>
      <c r="J106" s="183">
        <f>J381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109</v>
      </c>
      <c r="E107" s="188"/>
      <c r="F107" s="188"/>
      <c r="G107" s="188"/>
      <c r="H107" s="188"/>
      <c r="I107" s="188"/>
      <c r="J107" s="189">
        <f>J382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110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4" t="str">
        <f>E7</f>
        <v>Srnojedy- kanalizace- přepojení výtlaku TK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92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01 - Srnojedy- kanalizace- přepojení výtlaku TK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Srnojedy</v>
      </c>
      <c r="G121" s="40"/>
      <c r="H121" s="40"/>
      <c r="I121" s="32" t="s">
        <v>22</v>
      </c>
      <c r="J121" s="79" t="str">
        <f>IF(J12="","",J12)</f>
        <v>17. 1. 2024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Vodovody a kanalizace Pardubice, a.s.</v>
      </c>
      <c r="G123" s="40"/>
      <c r="H123" s="40"/>
      <c r="I123" s="32" t="s">
        <v>31</v>
      </c>
      <c r="J123" s="36" t="str">
        <f>E21</f>
        <v>Multiaqua s.r.o.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29</v>
      </c>
      <c r="D124" s="40"/>
      <c r="E124" s="40"/>
      <c r="F124" s="27" t="str">
        <f>IF(E18="","",E18)</f>
        <v>Vyplň údaj</v>
      </c>
      <c r="G124" s="40"/>
      <c r="H124" s="40"/>
      <c r="I124" s="32" t="s">
        <v>35</v>
      </c>
      <c r="J124" s="36" t="str">
        <f>E24</f>
        <v>Roman Bárta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111</v>
      </c>
      <c r="D126" s="194" t="s">
        <v>63</v>
      </c>
      <c r="E126" s="194" t="s">
        <v>59</v>
      </c>
      <c r="F126" s="194" t="s">
        <v>60</v>
      </c>
      <c r="G126" s="194" t="s">
        <v>112</v>
      </c>
      <c r="H126" s="194" t="s">
        <v>113</v>
      </c>
      <c r="I126" s="194" t="s">
        <v>114</v>
      </c>
      <c r="J126" s="194" t="s">
        <v>96</v>
      </c>
      <c r="K126" s="195" t="s">
        <v>115</v>
      </c>
      <c r="L126" s="196"/>
      <c r="M126" s="100" t="s">
        <v>1</v>
      </c>
      <c r="N126" s="101" t="s">
        <v>42</v>
      </c>
      <c r="O126" s="101" t="s">
        <v>116</v>
      </c>
      <c r="P126" s="101" t="s">
        <v>117</v>
      </c>
      <c r="Q126" s="101" t="s">
        <v>118</v>
      </c>
      <c r="R126" s="101" t="s">
        <v>119</v>
      </c>
      <c r="S126" s="101" t="s">
        <v>120</v>
      </c>
      <c r="T126" s="102" t="s">
        <v>121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122</v>
      </c>
      <c r="D127" s="40"/>
      <c r="E127" s="40"/>
      <c r="F127" s="40"/>
      <c r="G127" s="40"/>
      <c r="H127" s="40"/>
      <c r="I127" s="40"/>
      <c r="J127" s="197">
        <f>BK127</f>
        <v>0</v>
      </c>
      <c r="K127" s="40"/>
      <c r="L127" s="44"/>
      <c r="M127" s="103"/>
      <c r="N127" s="198"/>
      <c r="O127" s="104"/>
      <c r="P127" s="199">
        <f>P128+P381</f>
        <v>0</v>
      </c>
      <c r="Q127" s="104"/>
      <c r="R127" s="199">
        <f>R128+R381</f>
        <v>287.08408147183997</v>
      </c>
      <c r="S127" s="104"/>
      <c r="T127" s="200">
        <f>T128+T381</f>
        <v>46.899999999999999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77</v>
      </c>
      <c r="AU127" s="17" t="s">
        <v>98</v>
      </c>
      <c r="BK127" s="201">
        <f>BK128+BK381</f>
        <v>0</v>
      </c>
    </row>
    <row r="128" s="12" customFormat="1" ht="25.92" customHeight="1">
      <c r="A128" s="12"/>
      <c r="B128" s="202"/>
      <c r="C128" s="203"/>
      <c r="D128" s="204" t="s">
        <v>77</v>
      </c>
      <c r="E128" s="205" t="s">
        <v>123</v>
      </c>
      <c r="F128" s="205" t="s">
        <v>124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P129+P261+P267+P279+P304+P355+P362+P379</f>
        <v>0</v>
      </c>
      <c r="Q128" s="210"/>
      <c r="R128" s="211">
        <f>R129+R261+R267+R279+R304+R355+R362+R379</f>
        <v>287.08398347183999</v>
      </c>
      <c r="S128" s="210"/>
      <c r="T128" s="212">
        <f>T129+T261+T267+T279+T304+T355+T362+T379</f>
        <v>46.899999999999999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85</v>
      </c>
      <c r="AT128" s="214" t="s">
        <v>77</v>
      </c>
      <c r="AU128" s="214" t="s">
        <v>78</v>
      </c>
      <c r="AY128" s="213" t="s">
        <v>125</v>
      </c>
      <c r="BK128" s="215">
        <f>BK129+BK261+BK267+BK279+BK304+BK355+BK362+BK379</f>
        <v>0</v>
      </c>
    </row>
    <row r="129" s="12" customFormat="1" ht="22.8" customHeight="1">
      <c r="A129" s="12"/>
      <c r="B129" s="202"/>
      <c r="C129" s="203"/>
      <c r="D129" s="204" t="s">
        <v>77</v>
      </c>
      <c r="E129" s="216" t="s">
        <v>85</v>
      </c>
      <c r="F129" s="216" t="s">
        <v>126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SUM(P130:P260)</f>
        <v>0</v>
      </c>
      <c r="Q129" s="210"/>
      <c r="R129" s="211">
        <f>SUM(R130:R260)</f>
        <v>134.56778206183998</v>
      </c>
      <c r="S129" s="210"/>
      <c r="T129" s="212">
        <f>SUM(T130:T260)</f>
        <v>46.899999999999999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85</v>
      </c>
      <c r="AT129" s="214" t="s">
        <v>77</v>
      </c>
      <c r="AU129" s="214" t="s">
        <v>85</v>
      </c>
      <c r="AY129" s="213" t="s">
        <v>125</v>
      </c>
      <c r="BK129" s="215">
        <f>SUM(BK130:BK260)</f>
        <v>0</v>
      </c>
    </row>
    <row r="130" s="2" customFormat="1" ht="62.7" customHeight="1">
      <c r="A130" s="38"/>
      <c r="B130" s="39"/>
      <c r="C130" s="218" t="s">
        <v>85</v>
      </c>
      <c r="D130" s="218" t="s">
        <v>127</v>
      </c>
      <c r="E130" s="219" t="s">
        <v>128</v>
      </c>
      <c r="F130" s="220" t="s">
        <v>129</v>
      </c>
      <c r="G130" s="221" t="s">
        <v>130</v>
      </c>
      <c r="H130" s="222">
        <v>59.399999999999999</v>
      </c>
      <c r="I130" s="223"/>
      <c r="J130" s="224">
        <f>ROUND(I130*H130,2)</f>
        <v>0</v>
      </c>
      <c r="K130" s="220" t="s">
        <v>131</v>
      </c>
      <c r="L130" s="44"/>
      <c r="M130" s="225" t="s">
        <v>1</v>
      </c>
      <c r="N130" s="226" t="s">
        <v>43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0.26000000000000001</v>
      </c>
      <c r="T130" s="228">
        <f>S130*H130</f>
        <v>15.444000000000001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132</v>
      </c>
      <c r="AT130" s="229" t="s">
        <v>127</v>
      </c>
      <c r="AU130" s="229" t="s">
        <v>87</v>
      </c>
      <c r="AY130" s="17" t="s">
        <v>125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85</v>
      </c>
      <c r="BK130" s="230">
        <f>ROUND(I130*H130,2)</f>
        <v>0</v>
      </c>
      <c r="BL130" s="17" t="s">
        <v>132</v>
      </c>
      <c r="BM130" s="229" t="s">
        <v>87</v>
      </c>
    </row>
    <row r="131" s="13" customFormat="1">
      <c r="A131" s="13"/>
      <c r="B131" s="231"/>
      <c r="C131" s="232"/>
      <c r="D131" s="233" t="s">
        <v>133</v>
      </c>
      <c r="E131" s="234" t="s">
        <v>1</v>
      </c>
      <c r="F131" s="235" t="s">
        <v>134</v>
      </c>
      <c r="G131" s="232"/>
      <c r="H131" s="234" t="s">
        <v>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133</v>
      </c>
      <c r="AU131" s="241" t="s">
        <v>87</v>
      </c>
      <c r="AV131" s="13" t="s">
        <v>85</v>
      </c>
      <c r="AW131" s="13" t="s">
        <v>34</v>
      </c>
      <c r="AX131" s="13" t="s">
        <v>78</v>
      </c>
      <c r="AY131" s="241" t="s">
        <v>125</v>
      </c>
    </row>
    <row r="132" s="13" customFormat="1">
      <c r="A132" s="13"/>
      <c r="B132" s="231"/>
      <c r="C132" s="232"/>
      <c r="D132" s="233" t="s">
        <v>133</v>
      </c>
      <c r="E132" s="234" t="s">
        <v>1</v>
      </c>
      <c r="F132" s="235" t="s">
        <v>135</v>
      </c>
      <c r="G132" s="232"/>
      <c r="H132" s="234" t="s">
        <v>1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133</v>
      </c>
      <c r="AU132" s="241" t="s">
        <v>87</v>
      </c>
      <c r="AV132" s="13" t="s">
        <v>85</v>
      </c>
      <c r="AW132" s="13" t="s">
        <v>34</v>
      </c>
      <c r="AX132" s="13" t="s">
        <v>78</v>
      </c>
      <c r="AY132" s="241" t="s">
        <v>125</v>
      </c>
    </row>
    <row r="133" s="14" customFormat="1">
      <c r="A133" s="14"/>
      <c r="B133" s="242"/>
      <c r="C133" s="243"/>
      <c r="D133" s="233" t="s">
        <v>133</v>
      </c>
      <c r="E133" s="244" t="s">
        <v>1</v>
      </c>
      <c r="F133" s="245" t="s">
        <v>136</v>
      </c>
      <c r="G133" s="243"/>
      <c r="H133" s="246">
        <v>46.399999999999999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133</v>
      </c>
      <c r="AU133" s="252" t="s">
        <v>87</v>
      </c>
      <c r="AV133" s="14" t="s">
        <v>87</v>
      </c>
      <c r="AW133" s="14" t="s">
        <v>34</v>
      </c>
      <c r="AX133" s="14" t="s">
        <v>78</v>
      </c>
      <c r="AY133" s="252" t="s">
        <v>125</v>
      </c>
    </row>
    <row r="134" s="14" customFormat="1">
      <c r="A134" s="14"/>
      <c r="B134" s="242"/>
      <c r="C134" s="243"/>
      <c r="D134" s="233" t="s">
        <v>133</v>
      </c>
      <c r="E134" s="244" t="s">
        <v>1</v>
      </c>
      <c r="F134" s="245" t="s">
        <v>137</v>
      </c>
      <c r="G134" s="243"/>
      <c r="H134" s="246">
        <v>13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133</v>
      </c>
      <c r="AU134" s="252" t="s">
        <v>87</v>
      </c>
      <c r="AV134" s="14" t="s">
        <v>87</v>
      </c>
      <c r="AW134" s="14" t="s">
        <v>34</v>
      </c>
      <c r="AX134" s="14" t="s">
        <v>78</v>
      </c>
      <c r="AY134" s="252" t="s">
        <v>125</v>
      </c>
    </row>
    <row r="135" s="15" customFormat="1">
      <c r="A135" s="15"/>
      <c r="B135" s="253"/>
      <c r="C135" s="254"/>
      <c r="D135" s="233" t="s">
        <v>133</v>
      </c>
      <c r="E135" s="255" t="s">
        <v>1</v>
      </c>
      <c r="F135" s="256" t="s">
        <v>138</v>
      </c>
      <c r="G135" s="254"/>
      <c r="H135" s="257">
        <v>59.399999999999999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3" t="s">
        <v>133</v>
      </c>
      <c r="AU135" s="263" t="s">
        <v>87</v>
      </c>
      <c r="AV135" s="15" t="s">
        <v>132</v>
      </c>
      <c r="AW135" s="15" t="s">
        <v>34</v>
      </c>
      <c r="AX135" s="15" t="s">
        <v>85</v>
      </c>
      <c r="AY135" s="263" t="s">
        <v>125</v>
      </c>
    </row>
    <row r="136" s="2" customFormat="1" ht="66.75" customHeight="1">
      <c r="A136" s="38"/>
      <c r="B136" s="39"/>
      <c r="C136" s="218" t="s">
        <v>87</v>
      </c>
      <c r="D136" s="218" t="s">
        <v>127</v>
      </c>
      <c r="E136" s="219" t="s">
        <v>139</v>
      </c>
      <c r="F136" s="220" t="s">
        <v>140</v>
      </c>
      <c r="G136" s="221" t="s">
        <v>130</v>
      </c>
      <c r="H136" s="222">
        <v>41.899999999999999</v>
      </c>
      <c r="I136" s="223"/>
      <c r="J136" s="224">
        <f>ROUND(I136*H136,2)</f>
        <v>0</v>
      </c>
      <c r="K136" s="220" t="s">
        <v>131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0.28999999999999998</v>
      </c>
      <c r="T136" s="228">
        <f>S136*H136</f>
        <v>12.150999999999998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132</v>
      </c>
      <c r="AT136" s="229" t="s">
        <v>127</v>
      </c>
      <c r="AU136" s="229" t="s">
        <v>87</v>
      </c>
      <c r="AY136" s="17" t="s">
        <v>125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85</v>
      </c>
      <c r="BK136" s="230">
        <f>ROUND(I136*H136,2)</f>
        <v>0</v>
      </c>
      <c r="BL136" s="17" t="s">
        <v>132</v>
      </c>
      <c r="BM136" s="229" t="s">
        <v>132</v>
      </c>
    </row>
    <row r="137" s="13" customFormat="1">
      <c r="A137" s="13"/>
      <c r="B137" s="231"/>
      <c r="C137" s="232"/>
      <c r="D137" s="233" t="s">
        <v>133</v>
      </c>
      <c r="E137" s="234" t="s">
        <v>1</v>
      </c>
      <c r="F137" s="235" t="s">
        <v>134</v>
      </c>
      <c r="G137" s="232"/>
      <c r="H137" s="234" t="s">
        <v>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133</v>
      </c>
      <c r="AU137" s="241" t="s">
        <v>87</v>
      </c>
      <c r="AV137" s="13" t="s">
        <v>85</v>
      </c>
      <c r="AW137" s="13" t="s">
        <v>34</v>
      </c>
      <c r="AX137" s="13" t="s">
        <v>78</v>
      </c>
      <c r="AY137" s="241" t="s">
        <v>125</v>
      </c>
    </row>
    <row r="138" s="13" customFormat="1">
      <c r="A138" s="13"/>
      <c r="B138" s="231"/>
      <c r="C138" s="232"/>
      <c r="D138" s="233" t="s">
        <v>133</v>
      </c>
      <c r="E138" s="234" t="s">
        <v>1</v>
      </c>
      <c r="F138" s="235" t="s">
        <v>135</v>
      </c>
      <c r="G138" s="232"/>
      <c r="H138" s="234" t="s">
        <v>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133</v>
      </c>
      <c r="AU138" s="241" t="s">
        <v>87</v>
      </c>
      <c r="AV138" s="13" t="s">
        <v>85</v>
      </c>
      <c r="AW138" s="13" t="s">
        <v>34</v>
      </c>
      <c r="AX138" s="13" t="s">
        <v>78</v>
      </c>
      <c r="AY138" s="241" t="s">
        <v>125</v>
      </c>
    </row>
    <row r="139" s="14" customFormat="1">
      <c r="A139" s="14"/>
      <c r="B139" s="242"/>
      <c r="C139" s="243"/>
      <c r="D139" s="233" t="s">
        <v>133</v>
      </c>
      <c r="E139" s="244" t="s">
        <v>1</v>
      </c>
      <c r="F139" s="245" t="s">
        <v>141</v>
      </c>
      <c r="G139" s="243"/>
      <c r="H139" s="246">
        <v>31.899999999999999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133</v>
      </c>
      <c r="AU139" s="252" t="s">
        <v>87</v>
      </c>
      <c r="AV139" s="14" t="s">
        <v>87</v>
      </c>
      <c r="AW139" s="14" t="s">
        <v>34</v>
      </c>
      <c r="AX139" s="14" t="s">
        <v>78</v>
      </c>
      <c r="AY139" s="252" t="s">
        <v>125</v>
      </c>
    </row>
    <row r="140" s="14" customFormat="1">
      <c r="A140" s="14"/>
      <c r="B140" s="242"/>
      <c r="C140" s="243"/>
      <c r="D140" s="233" t="s">
        <v>133</v>
      </c>
      <c r="E140" s="244" t="s">
        <v>1</v>
      </c>
      <c r="F140" s="245" t="s">
        <v>142</v>
      </c>
      <c r="G140" s="243"/>
      <c r="H140" s="246">
        <v>10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133</v>
      </c>
      <c r="AU140" s="252" t="s">
        <v>87</v>
      </c>
      <c r="AV140" s="14" t="s">
        <v>87</v>
      </c>
      <c r="AW140" s="14" t="s">
        <v>34</v>
      </c>
      <c r="AX140" s="14" t="s">
        <v>78</v>
      </c>
      <c r="AY140" s="252" t="s">
        <v>125</v>
      </c>
    </row>
    <row r="141" s="15" customFormat="1">
      <c r="A141" s="15"/>
      <c r="B141" s="253"/>
      <c r="C141" s="254"/>
      <c r="D141" s="233" t="s">
        <v>133</v>
      </c>
      <c r="E141" s="255" t="s">
        <v>1</v>
      </c>
      <c r="F141" s="256" t="s">
        <v>138</v>
      </c>
      <c r="G141" s="254"/>
      <c r="H141" s="257">
        <v>41.899999999999999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3" t="s">
        <v>133</v>
      </c>
      <c r="AU141" s="263" t="s">
        <v>87</v>
      </c>
      <c r="AV141" s="15" t="s">
        <v>132</v>
      </c>
      <c r="AW141" s="15" t="s">
        <v>34</v>
      </c>
      <c r="AX141" s="15" t="s">
        <v>85</v>
      </c>
      <c r="AY141" s="263" t="s">
        <v>125</v>
      </c>
    </row>
    <row r="142" s="2" customFormat="1" ht="66.75" customHeight="1">
      <c r="A142" s="38"/>
      <c r="B142" s="39"/>
      <c r="C142" s="218" t="s">
        <v>143</v>
      </c>
      <c r="D142" s="218" t="s">
        <v>127</v>
      </c>
      <c r="E142" s="219" t="s">
        <v>144</v>
      </c>
      <c r="F142" s="220" t="s">
        <v>145</v>
      </c>
      <c r="G142" s="221" t="s">
        <v>130</v>
      </c>
      <c r="H142" s="222">
        <v>59.399999999999999</v>
      </c>
      <c r="I142" s="223"/>
      <c r="J142" s="224">
        <f>ROUND(I142*H142,2)</f>
        <v>0</v>
      </c>
      <c r="K142" s="220" t="s">
        <v>131</v>
      </c>
      <c r="L142" s="44"/>
      <c r="M142" s="225" t="s">
        <v>1</v>
      </c>
      <c r="N142" s="226" t="s">
        <v>43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0.32500000000000001</v>
      </c>
      <c r="T142" s="228">
        <f>S142*H142</f>
        <v>19.305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132</v>
      </c>
      <c r="AT142" s="229" t="s">
        <v>127</v>
      </c>
      <c r="AU142" s="229" t="s">
        <v>87</v>
      </c>
      <c r="AY142" s="17" t="s">
        <v>125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85</v>
      </c>
      <c r="BK142" s="230">
        <f>ROUND(I142*H142,2)</f>
        <v>0</v>
      </c>
      <c r="BL142" s="17" t="s">
        <v>132</v>
      </c>
      <c r="BM142" s="229" t="s">
        <v>146</v>
      </c>
    </row>
    <row r="143" s="13" customFormat="1">
      <c r="A143" s="13"/>
      <c r="B143" s="231"/>
      <c r="C143" s="232"/>
      <c r="D143" s="233" t="s">
        <v>133</v>
      </c>
      <c r="E143" s="234" t="s">
        <v>1</v>
      </c>
      <c r="F143" s="235" t="s">
        <v>134</v>
      </c>
      <c r="G143" s="232"/>
      <c r="H143" s="234" t="s">
        <v>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133</v>
      </c>
      <c r="AU143" s="241" t="s">
        <v>87</v>
      </c>
      <c r="AV143" s="13" t="s">
        <v>85</v>
      </c>
      <c r="AW143" s="13" t="s">
        <v>34</v>
      </c>
      <c r="AX143" s="13" t="s">
        <v>78</v>
      </c>
      <c r="AY143" s="241" t="s">
        <v>125</v>
      </c>
    </row>
    <row r="144" s="13" customFormat="1">
      <c r="A144" s="13"/>
      <c r="B144" s="231"/>
      <c r="C144" s="232"/>
      <c r="D144" s="233" t="s">
        <v>133</v>
      </c>
      <c r="E144" s="234" t="s">
        <v>1</v>
      </c>
      <c r="F144" s="235" t="s">
        <v>135</v>
      </c>
      <c r="G144" s="232"/>
      <c r="H144" s="234" t="s">
        <v>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133</v>
      </c>
      <c r="AU144" s="241" t="s">
        <v>87</v>
      </c>
      <c r="AV144" s="13" t="s">
        <v>85</v>
      </c>
      <c r="AW144" s="13" t="s">
        <v>34</v>
      </c>
      <c r="AX144" s="13" t="s">
        <v>78</v>
      </c>
      <c r="AY144" s="241" t="s">
        <v>125</v>
      </c>
    </row>
    <row r="145" s="14" customFormat="1">
      <c r="A145" s="14"/>
      <c r="B145" s="242"/>
      <c r="C145" s="243"/>
      <c r="D145" s="233" t="s">
        <v>133</v>
      </c>
      <c r="E145" s="244" t="s">
        <v>1</v>
      </c>
      <c r="F145" s="245" t="s">
        <v>136</v>
      </c>
      <c r="G145" s="243"/>
      <c r="H145" s="246">
        <v>46.399999999999999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133</v>
      </c>
      <c r="AU145" s="252" t="s">
        <v>87</v>
      </c>
      <c r="AV145" s="14" t="s">
        <v>87</v>
      </c>
      <c r="AW145" s="14" t="s">
        <v>34</v>
      </c>
      <c r="AX145" s="14" t="s">
        <v>78</v>
      </c>
      <c r="AY145" s="252" t="s">
        <v>125</v>
      </c>
    </row>
    <row r="146" s="14" customFormat="1">
      <c r="A146" s="14"/>
      <c r="B146" s="242"/>
      <c r="C146" s="243"/>
      <c r="D146" s="233" t="s">
        <v>133</v>
      </c>
      <c r="E146" s="244" t="s">
        <v>1</v>
      </c>
      <c r="F146" s="245" t="s">
        <v>137</v>
      </c>
      <c r="G146" s="243"/>
      <c r="H146" s="246">
        <v>13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133</v>
      </c>
      <c r="AU146" s="252" t="s">
        <v>87</v>
      </c>
      <c r="AV146" s="14" t="s">
        <v>87</v>
      </c>
      <c r="AW146" s="14" t="s">
        <v>34</v>
      </c>
      <c r="AX146" s="14" t="s">
        <v>78</v>
      </c>
      <c r="AY146" s="252" t="s">
        <v>125</v>
      </c>
    </row>
    <row r="147" s="15" customFormat="1">
      <c r="A147" s="15"/>
      <c r="B147" s="253"/>
      <c r="C147" s="254"/>
      <c r="D147" s="233" t="s">
        <v>133</v>
      </c>
      <c r="E147" s="255" t="s">
        <v>1</v>
      </c>
      <c r="F147" s="256" t="s">
        <v>138</v>
      </c>
      <c r="G147" s="254"/>
      <c r="H147" s="257">
        <v>59.399999999999999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3" t="s">
        <v>133</v>
      </c>
      <c r="AU147" s="263" t="s">
        <v>87</v>
      </c>
      <c r="AV147" s="15" t="s">
        <v>132</v>
      </c>
      <c r="AW147" s="15" t="s">
        <v>34</v>
      </c>
      <c r="AX147" s="15" t="s">
        <v>85</v>
      </c>
      <c r="AY147" s="263" t="s">
        <v>125</v>
      </c>
    </row>
    <row r="148" s="2" customFormat="1" ht="24.15" customHeight="1">
      <c r="A148" s="38"/>
      <c r="B148" s="39"/>
      <c r="C148" s="218" t="s">
        <v>132</v>
      </c>
      <c r="D148" s="218" t="s">
        <v>127</v>
      </c>
      <c r="E148" s="219" t="s">
        <v>147</v>
      </c>
      <c r="F148" s="220" t="s">
        <v>148</v>
      </c>
      <c r="G148" s="221" t="s">
        <v>149</v>
      </c>
      <c r="H148" s="222">
        <v>374.39999999999998</v>
      </c>
      <c r="I148" s="223"/>
      <c r="J148" s="224">
        <f>ROUND(I148*H148,2)</f>
        <v>0</v>
      </c>
      <c r="K148" s="220" t="s">
        <v>131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3.2634E-05</v>
      </c>
      <c r="R148" s="227">
        <f>Q148*H148</f>
        <v>0.012218169599999999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132</v>
      </c>
      <c r="AT148" s="229" t="s">
        <v>127</v>
      </c>
      <c r="AU148" s="229" t="s">
        <v>87</v>
      </c>
      <c r="AY148" s="17" t="s">
        <v>125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85</v>
      </c>
      <c r="BK148" s="230">
        <f>ROUND(I148*H148,2)</f>
        <v>0</v>
      </c>
      <c r="BL148" s="17" t="s">
        <v>132</v>
      </c>
      <c r="BM148" s="229" t="s">
        <v>150</v>
      </c>
    </row>
    <row r="149" s="14" customFormat="1">
      <c r="A149" s="14"/>
      <c r="B149" s="242"/>
      <c r="C149" s="243"/>
      <c r="D149" s="233" t="s">
        <v>133</v>
      </c>
      <c r="E149" s="244" t="s">
        <v>1</v>
      </c>
      <c r="F149" s="245" t="s">
        <v>151</v>
      </c>
      <c r="G149" s="243"/>
      <c r="H149" s="246">
        <v>374.39999999999998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133</v>
      </c>
      <c r="AU149" s="252" t="s">
        <v>87</v>
      </c>
      <c r="AV149" s="14" t="s">
        <v>87</v>
      </c>
      <c r="AW149" s="14" t="s">
        <v>34</v>
      </c>
      <c r="AX149" s="14" t="s">
        <v>78</v>
      </c>
      <c r="AY149" s="252" t="s">
        <v>125</v>
      </c>
    </row>
    <row r="150" s="15" customFormat="1">
      <c r="A150" s="15"/>
      <c r="B150" s="253"/>
      <c r="C150" s="254"/>
      <c r="D150" s="233" t="s">
        <v>133</v>
      </c>
      <c r="E150" s="255" t="s">
        <v>1</v>
      </c>
      <c r="F150" s="256" t="s">
        <v>138</v>
      </c>
      <c r="G150" s="254"/>
      <c r="H150" s="257">
        <v>374.39999999999998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3" t="s">
        <v>133</v>
      </c>
      <c r="AU150" s="263" t="s">
        <v>87</v>
      </c>
      <c r="AV150" s="15" t="s">
        <v>132</v>
      </c>
      <c r="AW150" s="15" t="s">
        <v>34</v>
      </c>
      <c r="AX150" s="15" t="s">
        <v>85</v>
      </c>
      <c r="AY150" s="263" t="s">
        <v>125</v>
      </c>
    </row>
    <row r="151" s="2" customFormat="1" ht="37.8" customHeight="1">
      <c r="A151" s="38"/>
      <c r="B151" s="39"/>
      <c r="C151" s="218" t="s">
        <v>152</v>
      </c>
      <c r="D151" s="218" t="s">
        <v>127</v>
      </c>
      <c r="E151" s="219" t="s">
        <v>153</v>
      </c>
      <c r="F151" s="220" t="s">
        <v>154</v>
      </c>
      <c r="G151" s="221" t="s">
        <v>155</v>
      </c>
      <c r="H151" s="222">
        <v>15.6</v>
      </c>
      <c r="I151" s="223"/>
      <c r="J151" s="224">
        <f>ROUND(I151*H151,2)</f>
        <v>0</v>
      </c>
      <c r="K151" s="220" t="s">
        <v>131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132</v>
      </c>
      <c r="AT151" s="229" t="s">
        <v>127</v>
      </c>
      <c r="AU151" s="229" t="s">
        <v>87</v>
      </c>
      <c r="AY151" s="17" t="s">
        <v>125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85</v>
      </c>
      <c r="BK151" s="230">
        <f>ROUND(I151*H151,2)</f>
        <v>0</v>
      </c>
      <c r="BL151" s="17" t="s">
        <v>132</v>
      </c>
      <c r="BM151" s="229" t="s">
        <v>156</v>
      </c>
    </row>
    <row r="152" s="14" customFormat="1">
      <c r="A152" s="14"/>
      <c r="B152" s="242"/>
      <c r="C152" s="243"/>
      <c r="D152" s="233" t="s">
        <v>133</v>
      </c>
      <c r="E152" s="244" t="s">
        <v>1</v>
      </c>
      <c r="F152" s="245" t="s">
        <v>157</v>
      </c>
      <c r="G152" s="243"/>
      <c r="H152" s="246">
        <v>15.6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133</v>
      </c>
      <c r="AU152" s="252" t="s">
        <v>87</v>
      </c>
      <c r="AV152" s="14" t="s">
        <v>87</v>
      </c>
      <c r="AW152" s="14" t="s">
        <v>34</v>
      </c>
      <c r="AX152" s="14" t="s">
        <v>78</v>
      </c>
      <c r="AY152" s="252" t="s">
        <v>125</v>
      </c>
    </row>
    <row r="153" s="15" customFormat="1">
      <c r="A153" s="15"/>
      <c r="B153" s="253"/>
      <c r="C153" s="254"/>
      <c r="D153" s="233" t="s">
        <v>133</v>
      </c>
      <c r="E153" s="255" t="s">
        <v>1</v>
      </c>
      <c r="F153" s="256" t="s">
        <v>138</v>
      </c>
      <c r="G153" s="254"/>
      <c r="H153" s="257">
        <v>15.6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3" t="s">
        <v>133</v>
      </c>
      <c r="AU153" s="263" t="s">
        <v>87</v>
      </c>
      <c r="AV153" s="15" t="s">
        <v>132</v>
      </c>
      <c r="AW153" s="15" t="s">
        <v>34</v>
      </c>
      <c r="AX153" s="15" t="s">
        <v>85</v>
      </c>
      <c r="AY153" s="263" t="s">
        <v>125</v>
      </c>
    </row>
    <row r="154" s="2" customFormat="1" ht="90" customHeight="1">
      <c r="A154" s="38"/>
      <c r="B154" s="39"/>
      <c r="C154" s="218" t="s">
        <v>146</v>
      </c>
      <c r="D154" s="218" t="s">
        <v>127</v>
      </c>
      <c r="E154" s="219" t="s">
        <v>158</v>
      </c>
      <c r="F154" s="220" t="s">
        <v>159</v>
      </c>
      <c r="G154" s="221" t="s">
        <v>160</v>
      </c>
      <c r="H154" s="222">
        <v>1.1000000000000001</v>
      </c>
      <c r="I154" s="223"/>
      <c r="J154" s="224">
        <f>ROUND(I154*H154,2)</f>
        <v>0</v>
      </c>
      <c r="K154" s="220" t="s">
        <v>131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0.0086767000000000007</v>
      </c>
      <c r="R154" s="227">
        <f>Q154*H154</f>
        <v>0.0095443700000000017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132</v>
      </c>
      <c r="AT154" s="229" t="s">
        <v>127</v>
      </c>
      <c r="AU154" s="229" t="s">
        <v>87</v>
      </c>
      <c r="AY154" s="17" t="s">
        <v>125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85</v>
      </c>
      <c r="BK154" s="230">
        <f>ROUND(I154*H154,2)</f>
        <v>0</v>
      </c>
      <c r="BL154" s="17" t="s">
        <v>132</v>
      </c>
      <c r="BM154" s="229" t="s">
        <v>8</v>
      </c>
    </row>
    <row r="155" s="14" customFormat="1">
      <c r="A155" s="14"/>
      <c r="B155" s="242"/>
      <c r="C155" s="243"/>
      <c r="D155" s="233" t="s">
        <v>133</v>
      </c>
      <c r="E155" s="244" t="s">
        <v>1</v>
      </c>
      <c r="F155" s="245" t="s">
        <v>161</v>
      </c>
      <c r="G155" s="243"/>
      <c r="H155" s="246">
        <v>1.1000000000000001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133</v>
      </c>
      <c r="AU155" s="252" t="s">
        <v>87</v>
      </c>
      <c r="AV155" s="14" t="s">
        <v>87</v>
      </c>
      <c r="AW155" s="14" t="s">
        <v>34</v>
      </c>
      <c r="AX155" s="14" t="s">
        <v>78</v>
      </c>
      <c r="AY155" s="252" t="s">
        <v>125</v>
      </c>
    </row>
    <row r="156" s="15" customFormat="1">
      <c r="A156" s="15"/>
      <c r="B156" s="253"/>
      <c r="C156" s="254"/>
      <c r="D156" s="233" t="s">
        <v>133</v>
      </c>
      <c r="E156" s="255" t="s">
        <v>1</v>
      </c>
      <c r="F156" s="256" t="s">
        <v>138</v>
      </c>
      <c r="G156" s="254"/>
      <c r="H156" s="257">
        <v>1.1000000000000001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3" t="s">
        <v>133</v>
      </c>
      <c r="AU156" s="263" t="s">
        <v>87</v>
      </c>
      <c r="AV156" s="15" t="s">
        <v>132</v>
      </c>
      <c r="AW156" s="15" t="s">
        <v>34</v>
      </c>
      <c r="AX156" s="15" t="s">
        <v>85</v>
      </c>
      <c r="AY156" s="263" t="s">
        <v>125</v>
      </c>
    </row>
    <row r="157" s="2" customFormat="1" ht="90" customHeight="1">
      <c r="A157" s="38"/>
      <c r="B157" s="39"/>
      <c r="C157" s="218" t="s">
        <v>162</v>
      </c>
      <c r="D157" s="218" t="s">
        <v>127</v>
      </c>
      <c r="E157" s="219" t="s">
        <v>163</v>
      </c>
      <c r="F157" s="220" t="s">
        <v>164</v>
      </c>
      <c r="G157" s="221" t="s">
        <v>160</v>
      </c>
      <c r="H157" s="222">
        <v>2.2000000000000002</v>
      </c>
      <c r="I157" s="223"/>
      <c r="J157" s="224">
        <f>ROUND(I157*H157,2)</f>
        <v>0</v>
      </c>
      <c r="K157" s="220" t="s">
        <v>131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0.036904300000000001</v>
      </c>
      <c r="R157" s="227">
        <f>Q157*H157</f>
        <v>0.081189460000000005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132</v>
      </c>
      <c r="AT157" s="229" t="s">
        <v>127</v>
      </c>
      <c r="AU157" s="229" t="s">
        <v>87</v>
      </c>
      <c r="AY157" s="17" t="s">
        <v>125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85</v>
      </c>
      <c r="BK157" s="230">
        <f>ROUND(I157*H157,2)</f>
        <v>0</v>
      </c>
      <c r="BL157" s="17" t="s">
        <v>132</v>
      </c>
      <c r="BM157" s="229" t="s">
        <v>165</v>
      </c>
    </row>
    <row r="158" s="14" customFormat="1">
      <c r="A158" s="14"/>
      <c r="B158" s="242"/>
      <c r="C158" s="243"/>
      <c r="D158" s="233" t="s">
        <v>133</v>
      </c>
      <c r="E158" s="244" t="s">
        <v>1</v>
      </c>
      <c r="F158" s="245" t="s">
        <v>166</v>
      </c>
      <c r="G158" s="243"/>
      <c r="H158" s="246">
        <v>2.2000000000000002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133</v>
      </c>
      <c r="AU158" s="252" t="s">
        <v>87</v>
      </c>
      <c r="AV158" s="14" t="s">
        <v>87</v>
      </c>
      <c r="AW158" s="14" t="s">
        <v>34</v>
      </c>
      <c r="AX158" s="14" t="s">
        <v>78</v>
      </c>
      <c r="AY158" s="252" t="s">
        <v>125</v>
      </c>
    </row>
    <row r="159" s="15" customFormat="1">
      <c r="A159" s="15"/>
      <c r="B159" s="253"/>
      <c r="C159" s="254"/>
      <c r="D159" s="233" t="s">
        <v>133</v>
      </c>
      <c r="E159" s="255" t="s">
        <v>1</v>
      </c>
      <c r="F159" s="256" t="s">
        <v>138</v>
      </c>
      <c r="G159" s="254"/>
      <c r="H159" s="257">
        <v>2.2000000000000002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3" t="s">
        <v>133</v>
      </c>
      <c r="AU159" s="263" t="s">
        <v>87</v>
      </c>
      <c r="AV159" s="15" t="s">
        <v>132</v>
      </c>
      <c r="AW159" s="15" t="s">
        <v>34</v>
      </c>
      <c r="AX159" s="15" t="s">
        <v>85</v>
      </c>
      <c r="AY159" s="263" t="s">
        <v>125</v>
      </c>
    </row>
    <row r="160" s="2" customFormat="1" ht="24.15" customHeight="1">
      <c r="A160" s="38"/>
      <c r="B160" s="39"/>
      <c r="C160" s="218" t="s">
        <v>150</v>
      </c>
      <c r="D160" s="218" t="s">
        <v>127</v>
      </c>
      <c r="E160" s="219" t="s">
        <v>167</v>
      </c>
      <c r="F160" s="220" t="s">
        <v>168</v>
      </c>
      <c r="G160" s="221" t="s">
        <v>130</v>
      </c>
      <c r="H160" s="222">
        <v>124.8</v>
      </c>
      <c r="I160" s="223"/>
      <c r="J160" s="224">
        <f>ROUND(I160*H160,2)</f>
        <v>0</v>
      </c>
      <c r="K160" s="220" t="s">
        <v>131</v>
      </c>
      <c r="L160" s="44"/>
      <c r="M160" s="225" t="s">
        <v>1</v>
      </c>
      <c r="N160" s="226" t="s">
        <v>43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132</v>
      </c>
      <c r="AT160" s="229" t="s">
        <v>127</v>
      </c>
      <c r="AU160" s="229" t="s">
        <v>87</v>
      </c>
      <c r="AY160" s="17" t="s">
        <v>125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85</v>
      </c>
      <c r="BK160" s="230">
        <f>ROUND(I160*H160,2)</f>
        <v>0</v>
      </c>
      <c r="BL160" s="17" t="s">
        <v>132</v>
      </c>
      <c r="BM160" s="229" t="s">
        <v>169</v>
      </c>
    </row>
    <row r="161" s="13" customFormat="1">
      <c r="A161" s="13"/>
      <c r="B161" s="231"/>
      <c r="C161" s="232"/>
      <c r="D161" s="233" t="s">
        <v>133</v>
      </c>
      <c r="E161" s="234" t="s">
        <v>1</v>
      </c>
      <c r="F161" s="235" t="s">
        <v>134</v>
      </c>
      <c r="G161" s="232"/>
      <c r="H161" s="234" t="s">
        <v>1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133</v>
      </c>
      <c r="AU161" s="241" t="s">
        <v>87</v>
      </c>
      <c r="AV161" s="13" t="s">
        <v>85</v>
      </c>
      <c r="AW161" s="13" t="s">
        <v>34</v>
      </c>
      <c r="AX161" s="13" t="s">
        <v>78</v>
      </c>
      <c r="AY161" s="241" t="s">
        <v>125</v>
      </c>
    </row>
    <row r="162" s="13" customFormat="1">
      <c r="A162" s="13"/>
      <c r="B162" s="231"/>
      <c r="C162" s="232"/>
      <c r="D162" s="233" t="s">
        <v>133</v>
      </c>
      <c r="E162" s="234" t="s">
        <v>1</v>
      </c>
      <c r="F162" s="235" t="s">
        <v>135</v>
      </c>
      <c r="G162" s="232"/>
      <c r="H162" s="234" t="s">
        <v>1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133</v>
      </c>
      <c r="AU162" s="241" t="s">
        <v>87</v>
      </c>
      <c r="AV162" s="13" t="s">
        <v>85</v>
      </c>
      <c r="AW162" s="13" t="s">
        <v>34</v>
      </c>
      <c r="AX162" s="13" t="s">
        <v>78</v>
      </c>
      <c r="AY162" s="241" t="s">
        <v>125</v>
      </c>
    </row>
    <row r="163" s="14" customFormat="1">
      <c r="A163" s="14"/>
      <c r="B163" s="242"/>
      <c r="C163" s="243"/>
      <c r="D163" s="233" t="s">
        <v>133</v>
      </c>
      <c r="E163" s="244" t="s">
        <v>1</v>
      </c>
      <c r="F163" s="245" t="s">
        <v>170</v>
      </c>
      <c r="G163" s="243"/>
      <c r="H163" s="246">
        <v>118.8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133</v>
      </c>
      <c r="AU163" s="252" t="s">
        <v>87</v>
      </c>
      <c r="AV163" s="14" t="s">
        <v>87</v>
      </c>
      <c r="AW163" s="14" t="s">
        <v>34</v>
      </c>
      <c r="AX163" s="14" t="s">
        <v>78</v>
      </c>
      <c r="AY163" s="252" t="s">
        <v>125</v>
      </c>
    </row>
    <row r="164" s="14" customFormat="1">
      <c r="A164" s="14"/>
      <c r="B164" s="242"/>
      <c r="C164" s="243"/>
      <c r="D164" s="233" t="s">
        <v>133</v>
      </c>
      <c r="E164" s="244" t="s">
        <v>1</v>
      </c>
      <c r="F164" s="245" t="s">
        <v>171</v>
      </c>
      <c r="G164" s="243"/>
      <c r="H164" s="246">
        <v>6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133</v>
      </c>
      <c r="AU164" s="252" t="s">
        <v>87</v>
      </c>
      <c r="AV164" s="14" t="s">
        <v>87</v>
      </c>
      <c r="AW164" s="14" t="s">
        <v>34</v>
      </c>
      <c r="AX164" s="14" t="s">
        <v>78</v>
      </c>
      <c r="AY164" s="252" t="s">
        <v>125</v>
      </c>
    </row>
    <row r="165" s="15" customFormat="1">
      <c r="A165" s="15"/>
      <c r="B165" s="253"/>
      <c r="C165" s="254"/>
      <c r="D165" s="233" t="s">
        <v>133</v>
      </c>
      <c r="E165" s="255" t="s">
        <v>1</v>
      </c>
      <c r="F165" s="256" t="s">
        <v>138</v>
      </c>
      <c r="G165" s="254"/>
      <c r="H165" s="257">
        <v>124.8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3" t="s">
        <v>133</v>
      </c>
      <c r="AU165" s="263" t="s">
        <v>87</v>
      </c>
      <c r="AV165" s="15" t="s">
        <v>132</v>
      </c>
      <c r="AW165" s="15" t="s">
        <v>34</v>
      </c>
      <c r="AX165" s="15" t="s">
        <v>85</v>
      </c>
      <c r="AY165" s="263" t="s">
        <v>125</v>
      </c>
    </row>
    <row r="166" s="2" customFormat="1" ht="49.05" customHeight="1">
      <c r="A166" s="38"/>
      <c r="B166" s="39"/>
      <c r="C166" s="218" t="s">
        <v>172</v>
      </c>
      <c r="D166" s="218" t="s">
        <v>127</v>
      </c>
      <c r="E166" s="219" t="s">
        <v>173</v>
      </c>
      <c r="F166" s="220" t="s">
        <v>174</v>
      </c>
      <c r="G166" s="221" t="s">
        <v>175</v>
      </c>
      <c r="H166" s="222">
        <v>132.578</v>
      </c>
      <c r="I166" s="223"/>
      <c r="J166" s="224">
        <f>ROUND(I166*H166,2)</f>
        <v>0</v>
      </c>
      <c r="K166" s="220" t="s">
        <v>131</v>
      </c>
      <c r="L166" s="44"/>
      <c r="M166" s="225" t="s">
        <v>1</v>
      </c>
      <c r="N166" s="226" t="s">
        <v>43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132</v>
      </c>
      <c r="AT166" s="229" t="s">
        <v>127</v>
      </c>
      <c r="AU166" s="229" t="s">
        <v>87</v>
      </c>
      <c r="AY166" s="17" t="s">
        <v>125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85</v>
      </c>
      <c r="BK166" s="230">
        <f>ROUND(I166*H166,2)</f>
        <v>0</v>
      </c>
      <c r="BL166" s="17" t="s">
        <v>132</v>
      </c>
      <c r="BM166" s="229" t="s">
        <v>176</v>
      </c>
    </row>
    <row r="167" s="13" customFormat="1">
      <c r="A167" s="13"/>
      <c r="B167" s="231"/>
      <c r="C167" s="232"/>
      <c r="D167" s="233" t="s">
        <v>133</v>
      </c>
      <c r="E167" s="234" t="s">
        <v>1</v>
      </c>
      <c r="F167" s="235" t="s">
        <v>134</v>
      </c>
      <c r="G167" s="232"/>
      <c r="H167" s="234" t="s">
        <v>1</v>
      </c>
      <c r="I167" s="236"/>
      <c r="J167" s="232"/>
      <c r="K167" s="232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133</v>
      </c>
      <c r="AU167" s="241" t="s">
        <v>87</v>
      </c>
      <c r="AV167" s="13" t="s">
        <v>85</v>
      </c>
      <c r="AW167" s="13" t="s">
        <v>34</v>
      </c>
      <c r="AX167" s="13" t="s">
        <v>78</v>
      </c>
      <c r="AY167" s="241" t="s">
        <v>125</v>
      </c>
    </row>
    <row r="168" s="13" customFormat="1">
      <c r="A168" s="13"/>
      <c r="B168" s="231"/>
      <c r="C168" s="232"/>
      <c r="D168" s="233" t="s">
        <v>133</v>
      </c>
      <c r="E168" s="234" t="s">
        <v>1</v>
      </c>
      <c r="F168" s="235" t="s">
        <v>177</v>
      </c>
      <c r="G168" s="232"/>
      <c r="H168" s="234" t="s">
        <v>1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133</v>
      </c>
      <c r="AU168" s="241" t="s">
        <v>87</v>
      </c>
      <c r="AV168" s="13" t="s">
        <v>85</v>
      </c>
      <c r="AW168" s="13" t="s">
        <v>34</v>
      </c>
      <c r="AX168" s="13" t="s">
        <v>78</v>
      </c>
      <c r="AY168" s="241" t="s">
        <v>125</v>
      </c>
    </row>
    <row r="169" s="13" customFormat="1">
      <c r="A169" s="13"/>
      <c r="B169" s="231"/>
      <c r="C169" s="232"/>
      <c r="D169" s="233" t="s">
        <v>133</v>
      </c>
      <c r="E169" s="234" t="s">
        <v>1</v>
      </c>
      <c r="F169" s="235" t="s">
        <v>178</v>
      </c>
      <c r="G169" s="232"/>
      <c r="H169" s="234" t="s">
        <v>1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133</v>
      </c>
      <c r="AU169" s="241" t="s">
        <v>87</v>
      </c>
      <c r="AV169" s="13" t="s">
        <v>85</v>
      </c>
      <c r="AW169" s="13" t="s">
        <v>34</v>
      </c>
      <c r="AX169" s="13" t="s">
        <v>78</v>
      </c>
      <c r="AY169" s="241" t="s">
        <v>125</v>
      </c>
    </row>
    <row r="170" s="14" customFormat="1">
      <c r="A170" s="14"/>
      <c r="B170" s="242"/>
      <c r="C170" s="243"/>
      <c r="D170" s="233" t="s">
        <v>133</v>
      </c>
      <c r="E170" s="244" t="s">
        <v>1</v>
      </c>
      <c r="F170" s="245" t="s">
        <v>179</v>
      </c>
      <c r="G170" s="243"/>
      <c r="H170" s="246">
        <v>120.78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133</v>
      </c>
      <c r="AU170" s="252" t="s">
        <v>87</v>
      </c>
      <c r="AV170" s="14" t="s">
        <v>87</v>
      </c>
      <c r="AW170" s="14" t="s">
        <v>34</v>
      </c>
      <c r="AX170" s="14" t="s">
        <v>78</v>
      </c>
      <c r="AY170" s="252" t="s">
        <v>125</v>
      </c>
    </row>
    <row r="171" s="14" customFormat="1">
      <c r="A171" s="14"/>
      <c r="B171" s="242"/>
      <c r="C171" s="243"/>
      <c r="D171" s="233" t="s">
        <v>133</v>
      </c>
      <c r="E171" s="244" t="s">
        <v>1</v>
      </c>
      <c r="F171" s="245" t="s">
        <v>180</v>
      </c>
      <c r="G171" s="243"/>
      <c r="H171" s="246">
        <v>11.798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133</v>
      </c>
      <c r="AU171" s="252" t="s">
        <v>87</v>
      </c>
      <c r="AV171" s="14" t="s">
        <v>87</v>
      </c>
      <c r="AW171" s="14" t="s">
        <v>34</v>
      </c>
      <c r="AX171" s="14" t="s">
        <v>78</v>
      </c>
      <c r="AY171" s="252" t="s">
        <v>125</v>
      </c>
    </row>
    <row r="172" s="15" customFormat="1">
      <c r="A172" s="15"/>
      <c r="B172" s="253"/>
      <c r="C172" s="254"/>
      <c r="D172" s="233" t="s">
        <v>133</v>
      </c>
      <c r="E172" s="255" t="s">
        <v>1</v>
      </c>
      <c r="F172" s="256" t="s">
        <v>138</v>
      </c>
      <c r="G172" s="254"/>
      <c r="H172" s="257">
        <v>132.578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3" t="s">
        <v>133</v>
      </c>
      <c r="AU172" s="263" t="s">
        <v>87</v>
      </c>
      <c r="AV172" s="15" t="s">
        <v>132</v>
      </c>
      <c r="AW172" s="15" t="s">
        <v>34</v>
      </c>
      <c r="AX172" s="15" t="s">
        <v>85</v>
      </c>
      <c r="AY172" s="263" t="s">
        <v>125</v>
      </c>
    </row>
    <row r="173" s="2" customFormat="1" ht="49.05" customHeight="1">
      <c r="A173" s="38"/>
      <c r="B173" s="39"/>
      <c r="C173" s="218" t="s">
        <v>156</v>
      </c>
      <c r="D173" s="218" t="s">
        <v>127</v>
      </c>
      <c r="E173" s="219" t="s">
        <v>181</v>
      </c>
      <c r="F173" s="220" t="s">
        <v>182</v>
      </c>
      <c r="G173" s="221" t="s">
        <v>175</v>
      </c>
      <c r="H173" s="222">
        <v>132.578</v>
      </c>
      <c r="I173" s="223"/>
      <c r="J173" s="224">
        <f>ROUND(I173*H173,2)</f>
        <v>0</v>
      </c>
      <c r="K173" s="220" t="s">
        <v>131</v>
      </c>
      <c r="L173" s="44"/>
      <c r="M173" s="225" t="s">
        <v>1</v>
      </c>
      <c r="N173" s="226" t="s">
        <v>43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132</v>
      </c>
      <c r="AT173" s="229" t="s">
        <v>127</v>
      </c>
      <c r="AU173" s="229" t="s">
        <v>87</v>
      </c>
      <c r="AY173" s="17" t="s">
        <v>125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85</v>
      </c>
      <c r="BK173" s="230">
        <f>ROUND(I173*H173,2)</f>
        <v>0</v>
      </c>
      <c r="BL173" s="17" t="s">
        <v>132</v>
      </c>
      <c r="BM173" s="229" t="s">
        <v>183</v>
      </c>
    </row>
    <row r="174" s="13" customFormat="1">
      <c r="A174" s="13"/>
      <c r="B174" s="231"/>
      <c r="C174" s="232"/>
      <c r="D174" s="233" t="s">
        <v>133</v>
      </c>
      <c r="E174" s="234" t="s">
        <v>1</v>
      </c>
      <c r="F174" s="235" t="s">
        <v>134</v>
      </c>
      <c r="G174" s="232"/>
      <c r="H174" s="234" t="s">
        <v>1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133</v>
      </c>
      <c r="AU174" s="241" t="s">
        <v>87</v>
      </c>
      <c r="AV174" s="13" t="s">
        <v>85</v>
      </c>
      <c r="AW174" s="13" t="s">
        <v>34</v>
      </c>
      <c r="AX174" s="13" t="s">
        <v>78</v>
      </c>
      <c r="AY174" s="241" t="s">
        <v>125</v>
      </c>
    </row>
    <row r="175" s="13" customFormat="1">
      <c r="A175" s="13"/>
      <c r="B175" s="231"/>
      <c r="C175" s="232"/>
      <c r="D175" s="233" t="s">
        <v>133</v>
      </c>
      <c r="E175" s="234" t="s">
        <v>1</v>
      </c>
      <c r="F175" s="235" t="s">
        <v>177</v>
      </c>
      <c r="G175" s="232"/>
      <c r="H175" s="234" t="s">
        <v>1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133</v>
      </c>
      <c r="AU175" s="241" t="s">
        <v>87</v>
      </c>
      <c r="AV175" s="13" t="s">
        <v>85</v>
      </c>
      <c r="AW175" s="13" t="s">
        <v>34</v>
      </c>
      <c r="AX175" s="13" t="s">
        <v>78</v>
      </c>
      <c r="AY175" s="241" t="s">
        <v>125</v>
      </c>
    </row>
    <row r="176" s="13" customFormat="1">
      <c r="A176" s="13"/>
      <c r="B176" s="231"/>
      <c r="C176" s="232"/>
      <c r="D176" s="233" t="s">
        <v>133</v>
      </c>
      <c r="E176" s="234" t="s">
        <v>1</v>
      </c>
      <c r="F176" s="235" t="s">
        <v>178</v>
      </c>
      <c r="G176" s="232"/>
      <c r="H176" s="234" t="s">
        <v>1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133</v>
      </c>
      <c r="AU176" s="241" t="s">
        <v>87</v>
      </c>
      <c r="AV176" s="13" t="s">
        <v>85</v>
      </c>
      <c r="AW176" s="13" t="s">
        <v>34</v>
      </c>
      <c r="AX176" s="13" t="s">
        <v>78</v>
      </c>
      <c r="AY176" s="241" t="s">
        <v>125</v>
      </c>
    </row>
    <row r="177" s="14" customFormat="1">
      <c r="A177" s="14"/>
      <c r="B177" s="242"/>
      <c r="C177" s="243"/>
      <c r="D177" s="233" t="s">
        <v>133</v>
      </c>
      <c r="E177" s="244" t="s">
        <v>1</v>
      </c>
      <c r="F177" s="245" t="s">
        <v>179</v>
      </c>
      <c r="G177" s="243"/>
      <c r="H177" s="246">
        <v>120.78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133</v>
      </c>
      <c r="AU177" s="252" t="s">
        <v>87</v>
      </c>
      <c r="AV177" s="14" t="s">
        <v>87</v>
      </c>
      <c r="AW177" s="14" t="s">
        <v>34</v>
      </c>
      <c r="AX177" s="14" t="s">
        <v>78</v>
      </c>
      <c r="AY177" s="252" t="s">
        <v>125</v>
      </c>
    </row>
    <row r="178" s="14" customFormat="1">
      <c r="A178" s="14"/>
      <c r="B178" s="242"/>
      <c r="C178" s="243"/>
      <c r="D178" s="233" t="s">
        <v>133</v>
      </c>
      <c r="E178" s="244" t="s">
        <v>1</v>
      </c>
      <c r="F178" s="245" t="s">
        <v>180</v>
      </c>
      <c r="G178" s="243"/>
      <c r="H178" s="246">
        <v>11.798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133</v>
      </c>
      <c r="AU178" s="252" t="s">
        <v>87</v>
      </c>
      <c r="AV178" s="14" t="s">
        <v>87</v>
      </c>
      <c r="AW178" s="14" t="s">
        <v>34</v>
      </c>
      <c r="AX178" s="14" t="s">
        <v>78</v>
      </c>
      <c r="AY178" s="252" t="s">
        <v>125</v>
      </c>
    </row>
    <row r="179" s="15" customFormat="1">
      <c r="A179" s="15"/>
      <c r="B179" s="253"/>
      <c r="C179" s="254"/>
      <c r="D179" s="233" t="s">
        <v>133</v>
      </c>
      <c r="E179" s="255" t="s">
        <v>1</v>
      </c>
      <c r="F179" s="256" t="s">
        <v>138</v>
      </c>
      <c r="G179" s="254"/>
      <c r="H179" s="257">
        <v>132.578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3" t="s">
        <v>133</v>
      </c>
      <c r="AU179" s="263" t="s">
        <v>87</v>
      </c>
      <c r="AV179" s="15" t="s">
        <v>132</v>
      </c>
      <c r="AW179" s="15" t="s">
        <v>34</v>
      </c>
      <c r="AX179" s="15" t="s">
        <v>85</v>
      </c>
      <c r="AY179" s="263" t="s">
        <v>125</v>
      </c>
    </row>
    <row r="180" s="2" customFormat="1" ht="37.8" customHeight="1">
      <c r="A180" s="38"/>
      <c r="B180" s="39"/>
      <c r="C180" s="218" t="s">
        <v>184</v>
      </c>
      <c r="D180" s="218" t="s">
        <v>127</v>
      </c>
      <c r="E180" s="219" t="s">
        <v>185</v>
      </c>
      <c r="F180" s="220" t="s">
        <v>186</v>
      </c>
      <c r="G180" s="221" t="s">
        <v>175</v>
      </c>
      <c r="H180" s="222">
        <v>6.0389999999999997</v>
      </c>
      <c r="I180" s="223"/>
      <c r="J180" s="224">
        <f>ROUND(I180*H180,2)</f>
        <v>0</v>
      </c>
      <c r="K180" s="220" t="s">
        <v>131</v>
      </c>
      <c r="L180" s="44"/>
      <c r="M180" s="225" t="s">
        <v>1</v>
      </c>
      <c r="N180" s="226" t="s">
        <v>43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132</v>
      </c>
      <c r="AT180" s="229" t="s">
        <v>127</v>
      </c>
      <c r="AU180" s="229" t="s">
        <v>87</v>
      </c>
      <c r="AY180" s="17" t="s">
        <v>125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85</v>
      </c>
      <c r="BK180" s="230">
        <f>ROUND(I180*H180,2)</f>
        <v>0</v>
      </c>
      <c r="BL180" s="17" t="s">
        <v>132</v>
      </c>
      <c r="BM180" s="229" t="s">
        <v>187</v>
      </c>
    </row>
    <row r="181" s="14" customFormat="1">
      <c r="A181" s="14"/>
      <c r="B181" s="242"/>
      <c r="C181" s="243"/>
      <c r="D181" s="233" t="s">
        <v>133</v>
      </c>
      <c r="E181" s="244" t="s">
        <v>1</v>
      </c>
      <c r="F181" s="245" t="s">
        <v>188</v>
      </c>
      <c r="G181" s="243"/>
      <c r="H181" s="246">
        <v>6.0389999999999997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133</v>
      </c>
      <c r="AU181" s="252" t="s">
        <v>87</v>
      </c>
      <c r="AV181" s="14" t="s">
        <v>87</v>
      </c>
      <c r="AW181" s="14" t="s">
        <v>34</v>
      </c>
      <c r="AX181" s="14" t="s">
        <v>78</v>
      </c>
      <c r="AY181" s="252" t="s">
        <v>125</v>
      </c>
    </row>
    <row r="182" s="15" customFormat="1">
      <c r="A182" s="15"/>
      <c r="B182" s="253"/>
      <c r="C182" s="254"/>
      <c r="D182" s="233" t="s">
        <v>133</v>
      </c>
      <c r="E182" s="255" t="s">
        <v>1</v>
      </c>
      <c r="F182" s="256" t="s">
        <v>138</v>
      </c>
      <c r="G182" s="254"/>
      <c r="H182" s="257">
        <v>6.0389999999999997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3" t="s">
        <v>133</v>
      </c>
      <c r="AU182" s="263" t="s">
        <v>87</v>
      </c>
      <c r="AV182" s="15" t="s">
        <v>132</v>
      </c>
      <c r="AW182" s="15" t="s">
        <v>34</v>
      </c>
      <c r="AX182" s="15" t="s">
        <v>85</v>
      </c>
      <c r="AY182" s="263" t="s">
        <v>125</v>
      </c>
    </row>
    <row r="183" s="2" customFormat="1" ht="44.25" customHeight="1">
      <c r="A183" s="38"/>
      <c r="B183" s="39"/>
      <c r="C183" s="218" t="s">
        <v>8</v>
      </c>
      <c r="D183" s="218" t="s">
        <v>127</v>
      </c>
      <c r="E183" s="219" t="s">
        <v>189</v>
      </c>
      <c r="F183" s="220" t="s">
        <v>190</v>
      </c>
      <c r="G183" s="221" t="s">
        <v>160</v>
      </c>
      <c r="H183" s="222">
        <v>13</v>
      </c>
      <c r="I183" s="223"/>
      <c r="J183" s="224">
        <f>ROUND(I183*H183,2)</f>
        <v>0</v>
      </c>
      <c r="K183" s="220" t="s">
        <v>131</v>
      </c>
      <c r="L183" s="44"/>
      <c r="M183" s="225" t="s">
        <v>1</v>
      </c>
      <c r="N183" s="226" t="s">
        <v>43</v>
      </c>
      <c r="O183" s="91"/>
      <c r="P183" s="227">
        <f>O183*H183</f>
        <v>0</v>
      </c>
      <c r="Q183" s="227">
        <v>0.0044000000000000003</v>
      </c>
      <c r="R183" s="227">
        <f>Q183*H183</f>
        <v>0.057200000000000001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132</v>
      </c>
      <c r="AT183" s="229" t="s">
        <v>127</v>
      </c>
      <c r="AU183" s="229" t="s">
        <v>87</v>
      </c>
      <c r="AY183" s="17" t="s">
        <v>125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85</v>
      </c>
      <c r="BK183" s="230">
        <f>ROUND(I183*H183,2)</f>
        <v>0</v>
      </c>
      <c r="BL183" s="17" t="s">
        <v>132</v>
      </c>
      <c r="BM183" s="229" t="s">
        <v>191</v>
      </c>
    </row>
    <row r="184" s="2" customFormat="1" ht="24.15" customHeight="1">
      <c r="A184" s="38"/>
      <c r="B184" s="39"/>
      <c r="C184" s="264" t="s">
        <v>192</v>
      </c>
      <c r="D184" s="264" t="s">
        <v>193</v>
      </c>
      <c r="E184" s="265" t="s">
        <v>194</v>
      </c>
      <c r="F184" s="266" t="s">
        <v>195</v>
      </c>
      <c r="G184" s="267" t="s">
        <v>160</v>
      </c>
      <c r="H184" s="268">
        <v>13.390000000000001</v>
      </c>
      <c r="I184" s="269"/>
      <c r="J184" s="270">
        <f>ROUND(I184*H184,2)</f>
        <v>0</v>
      </c>
      <c r="K184" s="266" t="s">
        <v>131</v>
      </c>
      <c r="L184" s="271"/>
      <c r="M184" s="272" t="s">
        <v>1</v>
      </c>
      <c r="N184" s="273" t="s">
        <v>43</v>
      </c>
      <c r="O184" s="91"/>
      <c r="P184" s="227">
        <f>O184*H184</f>
        <v>0</v>
      </c>
      <c r="Q184" s="227">
        <v>0.01328</v>
      </c>
      <c r="R184" s="227">
        <f>Q184*H184</f>
        <v>0.17781920000000001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150</v>
      </c>
      <c r="AT184" s="229" t="s">
        <v>193</v>
      </c>
      <c r="AU184" s="229" t="s">
        <v>87</v>
      </c>
      <c r="AY184" s="17" t="s">
        <v>125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85</v>
      </c>
      <c r="BK184" s="230">
        <f>ROUND(I184*H184,2)</f>
        <v>0</v>
      </c>
      <c r="BL184" s="17" t="s">
        <v>132</v>
      </c>
      <c r="BM184" s="229" t="s">
        <v>196</v>
      </c>
    </row>
    <row r="185" s="14" customFormat="1">
      <c r="A185" s="14"/>
      <c r="B185" s="242"/>
      <c r="C185" s="243"/>
      <c r="D185" s="233" t="s">
        <v>133</v>
      </c>
      <c r="E185" s="244" t="s">
        <v>1</v>
      </c>
      <c r="F185" s="245" t="s">
        <v>197</v>
      </c>
      <c r="G185" s="243"/>
      <c r="H185" s="246">
        <v>13.390000000000001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133</v>
      </c>
      <c r="AU185" s="252" t="s">
        <v>87</v>
      </c>
      <c r="AV185" s="14" t="s">
        <v>87</v>
      </c>
      <c r="AW185" s="14" t="s">
        <v>34</v>
      </c>
      <c r="AX185" s="14" t="s">
        <v>78</v>
      </c>
      <c r="AY185" s="252" t="s">
        <v>125</v>
      </c>
    </row>
    <row r="186" s="15" customFormat="1">
      <c r="A186" s="15"/>
      <c r="B186" s="253"/>
      <c r="C186" s="254"/>
      <c r="D186" s="233" t="s">
        <v>133</v>
      </c>
      <c r="E186" s="255" t="s">
        <v>1</v>
      </c>
      <c r="F186" s="256" t="s">
        <v>138</v>
      </c>
      <c r="G186" s="254"/>
      <c r="H186" s="257">
        <v>13.390000000000001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3" t="s">
        <v>133</v>
      </c>
      <c r="AU186" s="263" t="s">
        <v>87</v>
      </c>
      <c r="AV186" s="15" t="s">
        <v>132</v>
      </c>
      <c r="AW186" s="15" t="s">
        <v>34</v>
      </c>
      <c r="AX186" s="15" t="s">
        <v>85</v>
      </c>
      <c r="AY186" s="263" t="s">
        <v>125</v>
      </c>
    </row>
    <row r="187" s="2" customFormat="1" ht="37.8" customHeight="1">
      <c r="A187" s="38"/>
      <c r="B187" s="39"/>
      <c r="C187" s="218" t="s">
        <v>165</v>
      </c>
      <c r="D187" s="218" t="s">
        <v>127</v>
      </c>
      <c r="E187" s="219" t="s">
        <v>198</v>
      </c>
      <c r="F187" s="220" t="s">
        <v>199</v>
      </c>
      <c r="G187" s="221" t="s">
        <v>130</v>
      </c>
      <c r="H187" s="222">
        <v>457.45999999999998</v>
      </c>
      <c r="I187" s="223"/>
      <c r="J187" s="224">
        <f>ROUND(I187*H187,2)</f>
        <v>0</v>
      </c>
      <c r="K187" s="220" t="s">
        <v>131</v>
      </c>
      <c r="L187" s="44"/>
      <c r="M187" s="225" t="s">
        <v>1</v>
      </c>
      <c r="N187" s="226" t="s">
        <v>43</v>
      </c>
      <c r="O187" s="91"/>
      <c r="P187" s="227">
        <f>O187*H187</f>
        <v>0</v>
      </c>
      <c r="Q187" s="227">
        <v>0.00058135999999999995</v>
      </c>
      <c r="R187" s="227">
        <f>Q187*H187</f>
        <v>0.26594894559999999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132</v>
      </c>
      <c r="AT187" s="229" t="s">
        <v>127</v>
      </c>
      <c r="AU187" s="229" t="s">
        <v>87</v>
      </c>
      <c r="AY187" s="17" t="s">
        <v>125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85</v>
      </c>
      <c r="BK187" s="230">
        <f>ROUND(I187*H187,2)</f>
        <v>0</v>
      </c>
      <c r="BL187" s="17" t="s">
        <v>132</v>
      </c>
      <c r="BM187" s="229" t="s">
        <v>200</v>
      </c>
    </row>
    <row r="188" s="13" customFormat="1">
      <c r="A188" s="13"/>
      <c r="B188" s="231"/>
      <c r="C188" s="232"/>
      <c r="D188" s="233" t="s">
        <v>133</v>
      </c>
      <c r="E188" s="234" t="s">
        <v>1</v>
      </c>
      <c r="F188" s="235" t="s">
        <v>134</v>
      </c>
      <c r="G188" s="232"/>
      <c r="H188" s="234" t="s">
        <v>1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133</v>
      </c>
      <c r="AU188" s="241" t="s">
        <v>87</v>
      </c>
      <c r="AV188" s="13" t="s">
        <v>85</v>
      </c>
      <c r="AW188" s="13" t="s">
        <v>34</v>
      </c>
      <c r="AX188" s="13" t="s">
        <v>78</v>
      </c>
      <c r="AY188" s="241" t="s">
        <v>125</v>
      </c>
    </row>
    <row r="189" s="13" customFormat="1">
      <c r="A189" s="13"/>
      <c r="B189" s="231"/>
      <c r="C189" s="232"/>
      <c r="D189" s="233" t="s">
        <v>133</v>
      </c>
      <c r="E189" s="234" t="s">
        <v>1</v>
      </c>
      <c r="F189" s="235" t="s">
        <v>177</v>
      </c>
      <c r="G189" s="232"/>
      <c r="H189" s="234" t="s">
        <v>1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133</v>
      </c>
      <c r="AU189" s="241" t="s">
        <v>87</v>
      </c>
      <c r="AV189" s="13" t="s">
        <v>85</v>
      </c>
      <c r="AW189" s="13" t="s">
        <v>34</v>
      </c>
      <c r="AX189" s="13" t="s">
        <v>78</v>
      </c>
      <c r="AY189" s="241" t="s">
        <v>125</v>
      </c>
    </row>
    <row r="190" s="14" customFormat="1">
      <c r="A190" s="14"/>
      <c r="B190" s="242"/>
      <c r="C190" s="243"/>
      <c r="D190" s="233" t="s">
        <v>133</v>
      </c>
      <c r="E190" s="244" t="s">
        <v>1</v>
      </c>
      <c r="F190" s="245" t="s">
        <v>201</v>
      </c>
      <c r="G190" s="243"/>
      <c r="H190" s="246">
        <v>457.45999999999998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133</v>
      </c>
      <c r="AU190" s="252" t="s">
        <v>87</v>
      </c>
      <c r="AV190" s="14" t="s">
        <v>87</v>
      </c>
      <c r="AW190" s="14" t="s">
        <v>34</v>
      </c>
      <c r="AX190" s="14" t="s">
        <v>78</v>
      </c>
      <c r="AY190" s="252" t="s">
        <v>125</v>
      </c>
    </row>
    <row r="191" s="15" customFormat="1">
      <c r="A191" s="15"/>
      <c r="B191" s="253"/>
      <c r="C191" s="254"/>
      <c r="D191" s="233" t="s">
        <v>133</v>
      </c>
      <c r="E191" s="255" t="s">
        <v>1</v>
      </c>
      <c r="F191" s="256" t="s">
        <v>138</v>
      </c>
      <c r="G191" s="254"/>
      <c r="H191" s="257">
        <v>457.45999999999998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3" t="s">
        <v>133</v>
      </c>
      <c r="AU191" s="263" t="s">
        <v>87</v>
      </c>
      <c r="AV191" s="15" t="s">
        <v>132</v>
      </c>
      <c r="AW191" s="15" t="s">
        <v>34</v>
      </c>
      <c r="AX191" s="15" t="s">
        <v>85</v>
      </c>
      <c r="AY191" s="263" t="s">
        <v>125</v>
      </c>
    </row>
    <row r="192" s="2" customFormat="1" ht="37.8" customHeight="1">
      <c r="A192" s="38"/>
      <c r="B192" s="39"/>
      <c r="C192" s="218" t="s">
        <v>202</v>
      </c>
      <c r="D192" s="218" t="s">
        <v>127</v>
      </c>
      <c r="E192" s="219" t="s">
        <v>203</v>
      </c>
      <c r="F192" s="220" t="s">
        <v>204</v>
      </c>
      <c r="G192" s="221" t="s">
        <v>130</v>
      </c>
      <c r="H192" s="222">
        <v>28.329999999999998</v>
      </c>
      <c r="I192" s="223"/>
      <c r="J192" s="224">
        <f>ROUND(I192*H192,2)</f>
        <v>0</v>
      </c>
      <c r="K192" s="220" t="s">
        <v>131</v>
      </c>
      <c r="L192" s="44"/>
      <c r="M192" s="225" t="s">
        <v>1</v>
      </c>
      <c r="N192" s="226" t="s">
        <v>43</v>
      </c>
      <c r="O192" s="91"/>
      <c r="P192" s="227">
        <f>O192*H192</f>
        <v>0</v>
      </c>
      <c r="Q192" s="227">
        <v>0.00059300800000000001</v>
      </c>
      <c r="R192" s="227">
        <f>Q192*H192</f>
        <v>0.016799916639999999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132</v>
      </c>
      <c r="AT192" s="229" t="s">
        <v>127</v>
      </c>
      <c r="AU192" s="229" t="s">
        <v>87</v>
      </c>
      <c r="AY192" s="17" t="s">
        <v>125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85</v>
      </c>
      <c r="BK192" s="230">
        <f>ROUND(I192*H192,2)</f>
        <v>0</v>
      </c>
      <c r="BL192" s="17" t="s">
        <v>132</v>
      </c>
      <c r="BM192" s="229" t="s">
        <v>205</v>
      </c>
    </row>
    <row r="193" s="13" customFormat="1">
      <c r="A193" s="13"/>
      <c r="B193" s="231"/>
      <c r="C193" s="232"/>
      <c r="D193" s="233" t="s">
        <v>133</v>
      </c>
      <c r="E193" s="234" t="s">
        <v>1</v>
      </c>
      <c r="F193" s="235" t="s">
        <v>134</v>
      </c>
      <c r="G193" s="232"/>
      <c r="H193" s="234" t="s">
        <v>1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133</v>
      </c>
      <c r="AU193" s="241" t="s">
        <v>87</v>
      </c>
      <c r="AV193" s="13" t="s">
        <v>85</v>
      </c>
      <c r="AW193" s="13" t="s">
        <v>34</v>
      </c>
      <c r="AX193" s="13" t="s">
        <v>78</v>
      </c>
      <c r="AY193" s="241" t="s">
        <v>125</v>
      </c>
    </row>
    <row r="194" s="13" customFormat="1">
      <c r="A194" s="13"/>
      <c r="B194" s="231"/>
      <c r="C194" s="232"/>
      <c r="D194" s="233" t="s">
        <v>133</v>
      </c>
      <c r="E194" s="234" t="s">
        <v>1</v>
      </c>
      <c r="F194" s="235" t="s">
        <v>177</v>
      </c>
      <c r="G194" s="232"/>
      <c r="H194" s="234" t="s">
        <v>1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133</v>
      </c>
      <c r="AU194" s="241" t="s">
        <v>87</v>
      </c>
      <c r="AV194" s="13" t="s">
        <v>85</v>
      </c>
      <c r="AW194" s="13" t="s">
        <v>34</v>
      </c>
      <c r="AX194" s="13" t="s">
        <v>78</v>
      </c>
      <c r="AY194" s="241" t="s">
        <v>125</v>
      </c>
    </row>
    <row r="195" s="14" customFormat="1">
      <c r="A195" s="14"/>
      <c r="B195" s="242"/>
      <c r="C195" s="243"/>
      <c r="D195" s="233" t="s">
        <v>133</v>
      </c>
      <c r="E195" s="244" t="s">
        <v>1</v>
      </c>
      <c r="F195" s="245" t="s">
        <v>206</v>
      </c>
      <c r="G195" s="243"/>
      <c r="H195" s="246">
        <v>28.329999999999998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133</v>
      </c>
      <c r="AU195" s="252" t="s">
        <v>87</v>
      </c>
      <c r="AV195" s="14" t="s">
        <v>87</v>
      </c>
      <c r="AW195" s="14" t="s">
        <v>34</v>
      </c>
      <c r="AX195" s="14" t="s">
        <v>78</v>
      </c>
      <c r="AY195" s="252" t="s">
        <v>125</v>
      </c>
    </row>
    <row r="196" s="15" customFormat="1">
      <c r="A196" s="15"/>
      <c r="B196" s="253"/>
      <c r="C196" s="254"/>
      <c r="D196" s="233" t="s">
        <v>133</v>
      </c>
      <c r="E196" s="255" t="s">
        <v>1</v>
      </c>
      <c r="F196" s="256" t="s">
        <v>138</v>
      </c>
      <c r="G196" s="254"/>
      <c r="H196" s="257">
        <v>28.329999999999998</v>
      </c>
      <c r="I196" s="258"/>
      <c r="J196" s="254"/>
      <c r="K196" s="254"/>
      <c r="L196" s="259"/>
      <c r="M196" s="260"/>
      <c r="N196" s="261"/>
      <c r="O196" s="261"/>
      <c r="P196" s="261"/>
      <c r="Q196" s="261"/>
      <c r="R196" s="261"/>
      <c r="S196" s="261"/>
      <c r="T196" s="262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3" t="s">
        <v>133</v>
      </c>
      <c r="AU196" s="263" t="s">
        <v>87</v>
      </c>
      <c r="AV196" s="15" t="s">
        <v>132</v>
      </c>
      <c r="AW196" s="15" t="s">
        <v>34</v>
      </c>
      <c r="AX196" s="15" t="s">
        <v>85</v>
      </c>
      <c r="AY196" s="263" t="s">
        <v>125</v>
      </c>
    </row>
    <row r="197" s="2" customFormat="1" ht="37.8" customHeight="1">
      <c r="A197" s="38"/>
      <c r="B197" s="39"/>
      <c r="C197" s="218" t="s">
        <v>169</v>
      </c>
      <c r="D197" s="218" t="s">
        <v>127</v>
      </c>
      <c r="E197" s="219" t="s">
        <v>207</v>
      </c>
      <c r="F197" s="220" t="s">
        <v>208</v>
      </c>
      <c r="G197" s="221" t="s">
        <v>130</v>
      </c>
      <c r="H197" s="222">
        <v>457.45999999999998</v>
      </c>
      <c r="I197" s="223"/>
      <c r="J197" s="224">
        <f>ROUND(I197*H197,2)</f>
        <v>0</v>
      </c>
      <c r="K197" s="220" t="s">
        <v>131</v>
      </c>
      <c r="L197" s="44"/>
      <c r="M197" s="225" t="s">
        <v>1</v>
      </c>
      <c r="N197" s="226" t="s">
        <v>43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132</v>
      </c>
      <c r="AT197" s="229" t="s">
        <v>127</v>
      </c>
      <c r="AU197" s="229" t="s">
        <v>87</v>
      </c>
      <c r="AY197" s="17" t="s">
        <v>125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85</v>
      </c>
      <c r="BK197" s="230">
        <f>ROUND(I197*H197,2)</f>
        <v>0</v>
      </c>
      <c r="BL197" s="17" t="s">
        <v>132</v>
      </c>
      <c r="BM197" s="229" t="s">
        <v>209</v>
      </c>
    </row>
    <row r="198" s="13" customFormat="1">
      <c r="A198" s="13"/>
      <c r="B198" s="231"/>
      <c r="C198" s="232"/>
      <c r="D198" s="233" t="s">
        <v>133</v>
      </c>
      <c r="E198" s="234" t="s">
        <v>1</v>
      </c>
      <c r="F198" s="235" t="s">
        <v>134</v>
      </c>
      <c r="G198" s="232"/>
      <c r="H198" s="234" t="s">
        <v>1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133</v>
      </c>
      <c r="AU198" s="241" t="s">
        <v>87</v>
      </c>
      <c r="AV198" s="13" t="s">
        <v>85</v>
      </c>
      <c r="AW198" s="13" t="s">
        <v>34</v>
      </c>
      <c r="AX198" s="13" t="s">
        <v>78</v>
      </c>
      <c r="AY198" s="241" t="s">
        <v>125</v>
      </c>
    </row>
    <row r="199" s="13" customFormat="1">
      <c r="A199" s="13"/>
      <c r="B199" s="231"/>
      <c r="C199" s="232"/>
      <c r="D199" s="233" t="s">
        <v>133</v>
      </c>
      <c r="E199" s="234" t="s">
        <v>1</v>
      </c>
      <c r="F199" s="235" t="s">
        <v>177</v>
      </c>
      <c r="G199" s="232"/>
      <c r="H199" s="234" t="s">
        <v>1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133</v>
      </c>
      <c r="AU199" s="241" t="s">
        <v>87</v>
      </c>
      <c r="AV199" s="13" t="s">
        <v>85</v>
      </c>
      <c r="AW199" s="13" t="s">
        <v>34</v>
      </c>
      <c r="AX199" s="13" t="s">
        <v>78</v>
      </c>
      <c r="AY199" s="241" t="s">
        <v>125</v>
      </c>
    </row>
    <row r="200" s="14" customFormat="1">
      <c r="A200" s="14"/>
      <c r="B200" s="242"/>
      <c r="C200" s="243"/>
      <c r="D200" s="233" t="s">
        <v>133</v>
      </c>
      <c r="E200" s="244" t="s">
        <v>1</v>
      </c>
      <c r="F200" s="245" t="s">
        <v>201</v>
      </c>
      <c r="G200" s="243"/>
      <c r="H200" s="246">
        <v>457.45999999999998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133</v>
      </c>
      <c r="AU200" s="252" t="s">
        <v>87</v>
      </c>
      <c r="AV200" s="14" t="s">
        <v>87</v>
      </c>
      <c r="AW200" s="14" t="s">
        <v>34</v>
      </c>
      <c r="AX200" s="14" t="s">
        <v>78</v>
      </c>
      <c r="AY200" s="252" t="s">
        <v>125</v>
      </c>
    </row>
    <row r="201" s="15" customFormat="1">
      <c r="A201" s="15"/>
      <c r="B201" s="253"/>
      <c r="C201" s="254"/>
      <c r="D201" s="233" t="s">
        <v>133</v>
      </c>
      <c r="E201" s="255" t="s">
        <v>1</v>
      </c>
      <c r="F201" s="256" t="s">
        <v>138</v>
      </c>
      <c r="G201" s="254"/>
      <c r="H201" s="257">
        <v>457.45999999999998</v>
      </c>
      <c r="I201" s="258"/>
      <c r="J201" s="254"/>
      <c r="K201" s="254"/>
      <c r="L201" s="259"/>
      <c r="M201" s="260"/>
      <c r="N201" s="261"/>
      <c r="O201" s="261"/>
      <c r="P201" s="261"/>
      <c r="Q201" s="261"/>
      <c r="R201" s="261"/>
      <c r="S201" s="261"/>
      <c r="T201" s="262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3" t="s">
        <v>133</v>
      </c>
      <c r="AU201" s="263" t="s">
        <v>87</v>
      </c>
      <c r="AV201" s="15" t="s">
        <v>132</v>
      </c>
      <c r="AW201" s="15" t="s">
        <v>34</v>
      </c>
      <c r="AX201" s="15" t="s">
        <v>85</v>
      </c>
      <c r="AY201" s="263" t="s">
        <v>125</v>
      </c>
    </row>
    <row r="202" s="2" customFormat="1" ht="37.8" customHeight="1">
      <c r="A202" s="38"/>
      <c r="B202" s="39"/>
      <c r="C202" s="218" t="s">
        <v>210</v>
      </c>
      <c r="D202" s="218" t="s">
        <v>127</v>
      </c>
      <c r="E202" s="219" t="s">
        <v>211</v>
      </c>
      <c r="F202" s="220" t="s">
        <v>212</v>
      </c>
      <c r="G202" s="221" t="s">
        <v>130</v>
      </c>
      <c r="H202" s="222">
        <v>28.329999999999998</v>
      </c>
      <c r="I202" s="223"/>
      <c r="J202" s="224">
        <f>ROUND(I202*H202,2)</f>
        <v>0</v>
      </c>
      <c r="K202" s="220" t="s">
        <v>131</v>
      </c>
      <c r="L202" s="44"/>
      <c r="M202" s="225" t="s">
        <v>1</v>
      </c>
      <c r="N202" s="226" t="s">
        <v>43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132</v>
      </c>
      <c r="AT202" s="229" t="s">
        <v>127</v>
      </c>
      <c r="AU202" s="229" t="s">
        <v>87</v>
      </c>
      <c r="AY202" s="17" t="s">
        <v>125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85</v>
      </c>
      <c r="BK202" s="230">
        <f>ROUND(I202*H202,2)</f>
        <v>0</v>
      </c>
      <c r="BL202" s="17" t="s">
        <v>132</v>
      </c>
      <c r="BM202" s="229" t="s">
        <v>213</v>
      </c>
    </row>
    <row r="203" s="13" customFormat="1">
      <c r="A203" s="13"/>
      <c r="B203" s="231"/>
      <c r="C203" s="232"/>
      <c r="D203" s="233" t="s">
        <v>133</v>
      </c>
      <c r="E203" s="234" t="s">
        <v>1</v>
      </c>
      <c r="F203" s="235" t="s">
        <v>134</v>
      </c>
      <c r="G203" s="232"/>
      <c r="H203" s="234" t="s">
        <v>1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133</v>
      </c>
      <c r="AU203" s="241" t="s">
        <v>87</v>
      </c>
      <c r="AV203" s="13" t="s">
        <v>85</v>
      </c>
      <c r="AW203" s="13" t="s">
        <v>34</v>
      </c>
      <c r="AX203" s="13" t="s">
        <v>78</v>
      </c>
      <c r="AY203" s="241" t="s">
        <v>125</v>
      </c>
    </row>
    <row r="204" s="13" customFormat="1">
      <c r="A204" s="13"/>
      <c r="B204" s="231"/>
      <c r="C204" s="232"/>
      <c r="D204" s="233" t="s">
        <v>133</v>
      </c>
      <c r="E204" s="234" t="s">
        <v>1</v>
      </c>
      <c r="F204" s="235" t="s">
        <v>177</v>
      </c>
      <c r="G204" s="232"/>
      <c r="H204" s="234" t="s">
        <v>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133</v>
      </c>
      <c r="AU204" s="241" t="s">
        <v>87</v>
      </c>
      <c r="AV204" s="13" t="s">
        <v>85</v>
      </c>
      <c r="AW204" s="13" t="s">
        <v>34</v>
      </c>
      <c r="AX204" s="13" t="s">
        <v>78</v>
      </c>
      <c r="AY204" s="241" t="s">
        <v>125</v>
      </c>
    </row>
    <row r="205" s="14" customFormat="1">
      <c r="A205" s="14"/>
      <c r="B205" s="242"/>
      <c r="C205" s="243"/>
      <c r="D205" s="233" t="s">
        <v>133</v>
      </c>
      <c r="E205" s="244" t="s">
        <v>1</v>
      </c>
      <c r="F205" s="245" t="s">
        <v>206</v>
      </c>
      <c r="G205" s="243"/>
      <c r="H205" s="246">
        <v>28.329999999999998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133</v>
      </c>
      <c r="AU205" s="252" t="s">
        <v>87</v>
      </c>
      <c r="AV205" s="14" t="s">
        <v>87</v>
      </c>
      <c r="AW205" s="14" t="s">
        <v>34</v>
      </c>
      <c r="AX205" s="14" t="s">
        <v>78</v>
      </c>
      <c r="AY205" s="252" t="s">
        <v>125</v>
      </c>
    </row>
    <row r="206" s="15" customFormat="1">
      <c r="A206" s="15"/>
      <c r="B206" s="253"/>
      <c r="C206" s="254"/>
      <c r="D206" s="233" t="s">
        <v>133</v>
      </c>
      <c r="E206" s="255" t="s">
        <v>1</v>
      </c>
      <c r="F206" s="256" t="s">
        <v>138</v>
      </c>
      <c r="G206" s="254"/>
      <c r="H206" s="257">
        <v>28.329999999999998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3" t="s">
        <v>133</v>
      </c>
      <c r="AU206" s="263" t="s">
        <v>87</v>
      </c>
      <c r="AV206" s="15" t="s">
        <v>132</v>
      </c>
      <c r="AW206" s="15" t="s">
        <v>34</v>
      </c>
      <c r="AX206" s="15" t="s">
        <v>85</v>
      </c>
      <c r="AY206" s="263" t="s">
        <v>125</v>
      </c>
    </row>
    <row r="207" s="2" customFormat="1" ht="62.7" customHeight="1">
      <c r="A207" s="38"/>
      <c r="B207" s="39"/>
      <c r="C207" s="218" t="s">
        <v>176</v>
      </c>
      <c r="D207" s="218" t="s">
        <v>127</v>
      </c>
      <c r="E207" s="219" t="s">
        <v>214</v>
      </c>
      <c r="F207" s="220" t="s">
        <v>215</v>
      </c>
      <c r="G207" s="221" t="s">
        <v>175</v>
      </c>
      <c r="H207" s="222">
        <v>239.47999999999999</v>
      </c>
      <c r="I207" s="223"/>
      <c r="J207" s="224">
        <f>ROUND(I207*H207,2)</f>
        <v>0</v>
      </c>
      <c r="K207" s="220" t="s">
        <v>131</v>
      </c>
      <c r="L207" s="44"/>
      <c r="M207" s="225" t="s">
        <v>1</v>
      </c>
      <c r="N207" s="226" t="s">
        <v>43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132</v>
      </c>
      <c r="AT207" s="229" t="s">
        <v>127</v>
      </c>
      <c r="AU207" s="229" t="s">
        <v>87</v>
      </c>
      <c r="AY207" s="17" t="s">
        <v>125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85</v>
      </c>
      <c r="BK207" s="230">
        <f>ROUND(I207*H207,2)</f>
        <v>0</v>
      </c>
      <c r="BL207" s="17" t="s">
        <v>132</v>
      </c>
      <c r="BM207" s="229" t="s">
        <v>216</v>
      </c>
    </row>
    <row r="208" s="13" customFormat="1">
      <c r="A208" s="13"/>
      <c r="B208" s="231"/>
      <c r="C208" s="232"/>
      <c r="D208" s="233" t="s">
        <v>133</v>
      </c>
      <c r="E208" s="234" t="s">
        <v>1</v>
      </c>
      <c r="F208" s="235" t="s">
        <v>217</v>
      </c>
      <c r="G208" s="232"/>
      <c r="H208" s="234" t="s">
        <v>1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133</v>
      </c>
      <c r="AU208" s="241" t="s">
        <v>87</v>
      </c>
      <c r="AV208" s="13" t="s">
        <v>85</v>
      </c>
      <c r="AW208" s="13" t="s">
        <v>34</v>
      </c>
      <c r="AX208" s="13" t="s">
        <v>78</v>
      </c>
      <c r="AY208" s="241" t="s">
        <v>125</v>
      </c>
    </row>
    <row r="209" s="14" customFormat="1">
      <c r="A209" s="14"/>
      <c r="B209" s="242"/>
      <c r="C209" s="243"/>
      <c r="D209" s="233" t="s">
        <v>133</v>
      </c>
      <c r="E209" s="244" t="s">
        <v>1</v>
      </c>
      <c r="F209" s="245" t="s">
        <v>218</v>
      </c>
      <c r="G209" s="243"/>
      <c r="H209" s="246">
        <v>239.47999999999999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133</v>
      </c>
      <c r="AU209" s="252" t="s">
        <v>87</v>
      </c>
      <c r="AV209" s="14" t="s">
        <v>87</v>
      </c>
      <c r="AW209" s="14" t="s">
        <v>34</v>
      </c>
      <c r="AX209" s="14" t="s">
        <v>78</v>
      </c>
      <c r="AY209" s="252" t="s">
        <v>125</v>
      </c>
    </row>
    <row r="210" s="15" customFormat="1">
      <c r="A210" s="15"/>
      <c r="B210" s="253"/>
      <c r="C210" s="254"/>
      <c r="D210" s="233" t="s">
        <v>133</v>
      </c>
      <c r="E210" s="255" t="s">
        <v>1</v>
      </c>
      <c r="F210" s="256" t="s">
        <v>138</v>
      </c>
      <c r="G210" s="254"/>
      <c r="H210" s="257">
        <v>239.47999999999999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3" t="s">
        <v>133</v>
      </c>
      <c r="AU210" s="263" t="s">
        <v>87</v>
      </c>
      <c r="AV210" s="15" t="s">
        <v>132</v>
      </c>
      <c r="AW210" s="15" t="s">
        <v>34</v>
      </c>
      <c r="AX210" s="15" t="s">
        <v>85</v>
      </c>
      <c r="AY210" s="263" t="s">
        <v>125</v>
      </c>
    </row>
    <row r="211" s="2" customFormat="1" ht="62.7" customHeight="1">
      <c r="A211" s="38"/>
      <c r="B211" s="39"/>
      <c r="C211" s="218" t="s">
        <v>219</v>
      </c>
      <c r="D211" s="218" t="s">
        <v>127</v>
      </c>
      <c r="E211" s="219" t="s">
        <v>220</v>
      </c>
      <c r="F211" s="220" t="s">
        <v>221</v>
      </c>
      <c r="G211" s="221" t="s">
        <v>175</v>
      </c>
      <c r="H211" s="222">
        <v>12.837999999999999</v>
      </c>
      <c r="I211" s="223"/>
      <c r="J211" s="224">
        <f>ROUND(I211*H211,2)</f>
        <v>0</v>
      </c>
      <c r="K211" s="220" t="s">
        <v>131</v>
      </c>
      <c r="L211" s="44"/>
      <c r="M211" s="225" t="s">
        <v>1</v>
      </c>
      <c r="N211" s="226" t="s">
        <v>43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132</v>
      </c>
      <c r="AT211" s="229" t="s">
        <v>127</v>
      </c>
      <c r="AU211" s="229" t="s">
        <v>87</v>
      </c>
      <c r="AY211" s="17" t="s">
        <v>125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85</v>
      </c>
      <c r="BK211" s="230">
        <f>ROUND(I211*H211,2)</f>
        <v>0</v>
      </c>
      <c r="BL211" s="17" t="s">
        <v>132</v>
      </c>
      <c r="BM211" s="229" t="s">
        <v>222</v>
      </c>
    </row>
    <row r="212" s="13" customFormat="1">
      <c r="A212" s="13"/>
      <c r="B212" s="231"/>
      <c r="C212" s="232"/>
      <c r="D212" s="233" t="s">
        <v>133</v>
      </c>
      <c r="E212" s="234" t="s">
        <v>1</v>
      </c>
      <c r="F212" s="235" t="s">
        <v>223</v>
      </c>
      <c r="G212" s="232"/>
      <c r="H212" s="234" t="s">
        <v>1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133</v>
      </c>
      <c r="AU212" s="241" t="s">
        <v>87</v>
      </c>
      <c r="AV212" s="13" t="s">
        <v>85</v>
      </c>
      <c r="AW212" s="13" t="s">
        <v>34</v>
      </c>
      <c r="AX212" s="13" t="s">
        <v>78</v>
      </c>
      <c r="AY212" s="241" t="s">
        <v>125</v>
      </c>
    </row>
    <row r="213" s="14" customFormat="1">
      <c r="A213" s="14"/>
      <c r="B213" s="242"/>
      <c r="C213" s="243"/>
      <c r="D213" s="233" t="s">
        <v>133</v>
      </c>
      <c r="E213" s="244" t="s">
        <v>1</v>
      </c>
      <c r="F213" s="245" t="s">
        <v>224</v>
      </c>
      <c r="G213" s="243"/>
      <c r="H213" s="246">
        <v>132.578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133</v>
      </c>
      <c r="AU213" s="252" t="s">
        <v>87</v>
      </c>
      <c r="AV213" s="14" t="s">
        <v>87</v>
      </c>
      <c r="AW213" s="14" t="s">
        <v>34</v>
      </c>
      <c r="AX213" s="14" t="s">
        <v>78</v>
      </c>
      <c r="AY213" s="252" t="s">
        <v>125</v>
      </c>
    </row>
    <row r="214" s="14" customFormat="1">
      <c r="A214" s="14"/>
      <c r="B214" s="242"/>
      <c r="C214" s="243"/>
      <c r="D214" s="233" t="s">
        <v>133</v>
      </c>
      <c r="E214" s="244" t="s">
        <v>1</v>
      </c>
      <c r="F214" s="245" t="s">
        <v>225</v>
      </c>
      <c r="G214" s="243"/>
      <c r="H214" s="246">
        <v>-119.74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133</v>
      </c>
      <c r="AU214" s="252" t="s">
        <v>87</v>
      </c>
      <c r="AV214" s="14" t="s">
        <v>87</v>
      </c>
      <c r="AW214" s="14" t="s">
        <v>34</v>
      </c>
      <c r="AX214" s="14" t="s">
        <v>78</v>
      </c>
      <c r="AY214" s="252" t="s">
        <v>125</v>
      </c>
    </row>
    <row r="215" s="15" customFormat="1">
      <c r="A215" s="15"/>
      <c r="B215" s="253"/>
      <c r="C215" s="254"/>
      <c r="D215" s="233" t="s">
        <v>133</v>
      </c>
      <c r="E215" s="255" t="s">
        <v>1</v>
      </c>
      <c r="F215" s="256" t="s">
        <v>138</v>
      </c>
      <c r="G215" s="254"/>
      <c r="H215" s="257">
        <v>12.838000000000008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3" t="s">
        <v>133</v>
      </c>
      <c r="AU215" s="263" t="s">
        <v>87</v>
      </c>
      <c r="AV215" s="15" t="s">
        <v>132</v>
      </c>
      <c r="AW215" s="15" t="s">
        <v>34</v>
      </c>
      <c r="AX215" s="15" t="s">
        <v>85</v>
      </c>
      <c r="AY215" s="263" t="s">
        <v>125</v>
      </c>
    </row>
    <row r="216" s="2" customFormat="1" ht="62.7" customHeight="1">
      <c r="A216" s="38"/>
      <c r="B216" s="39"/>
      <c r="C216" s="218" t="s">
        <v>183</v>
      </c>
      <c r="D216" s="218" t="s">
        <v>127</v>
      </c>
      <c r="E216" s="219" t="s">
        <v>226</v>
      </c>
      <c r="F216" s="220" t="s">
        <v>227</v>
      </c>
      <c r="G216" s="221" t="s">
        <v>175</v>
      </c>
      <c r="H216" s="222">
        <v>132.578</v>
      </c>
      <c r="I216" s="223"/>
      <c r="J216" s="224">
        <f>ROUND(I216*H216,2)</f>
        <v>0</v>
      </c>
      <c r="K216" s="220" t="s">
        <v>131</v>
      </c>
      <c r="L216" s="44"/>
      <c r="M216" s="225" t="s">
        <v>1</v>
      </c>
      <c r="N216" s="226" t="s">
        <v>43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132</v>
      </c>
      <c r="AT216" s="229" t="s">
        <v>127</v>
      </c>
      <c r="AU216" s="229" t="s">
        <v>87</v>
      </c>
      <c r="AY216" s="17" t="s">
        <v>125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85</v>
      </c>
      <c r="BK216" s="230">
        <f>ROUND(I216*H216,2)</f>
        <v>0</v>
      </c>
      <c r="BL216" s="17" t="s">
        <v>132</v>
      </c>
      <c r="BM216" s="229" t="s">
        <v>228</v>
      </c>
    </row>
    <row r="217" s="13" customFormat="1">
      <c r="A217" s="13"/>
      <c r="B217" s="231"/>
      <c r="C217" s="232"/>
      <c r="D217" s="233" t="s">
        <v>133</v>
      </c>
      <c r="E217" s="234" t="s">
        <v>1</v>
      </c>
      <c r="F217" s="235" t="s">
        <v>223</v>
      </c>
      <c r="G217" s="232"/>
      <c r="H217" s="234" t="s">
        <v>1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133</v>
      </c>
      <c r="AU217" s="241" t="s">
        <v>87</v>
      </c>
      <c r="AV217" s="13" t="s">
        <v>85</v>
      </c>
      <c r="AW217" s="13" t="s">
        <v>34</v>
      </c>
      <c r="AX217" s="13" t="s">
        <v>78</v>
      </c>
      <c r="AY217" s="241" t="s">
        <v>125</v>
      </c>
    </row>
    <row r="218" s="14" customFormat="1">
      <c r="A218" s="14"/>
      <c r="B218" s="242"/>
      <c r="C218" s="243"/>
      <c r="D218" s="233" t="s">
        <v>133</v>
      </c>
      <c r="E218" s="244" t="s">
        <v>1</v>
      </c>
      <c r="F218" s="245" t="s">
        <v>224</v>
      </c>
      <c r="G218" s="243"/>
      <c r="H218" s="246">
        <v>132.578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133</v>
      </c>
      <c r="AU218" s="252" t="s">
        <v>87</v>
      </c>
      <c r="AV218" s="14" t="s">
        <v>87</v>
      </c>
      <c r="AW218" s="14" t="s">
        <v>34</v>
      </c>
      <c r="AX218" s="14" t="s">
        <v>78</v>
      </c>
      <c r="AY218" s="252" t="s">
        <v>125</v>
      </c>
    </row>
    <row r="219" s="15" customFormat="1">
      <c r="A219" s="15"/>
      <c r="B219" s="253"/>
      <c r="C219" s="254"/>
      <c r="D219" s="233" t="s">
        <v>133</v>
      </c>
      <c r="E219" s="255" t="s">
        <v>1</v>
      </c>
      <c r="F219" s="256" t="s">
        <v>138</v>
      </c>
      <c r="G219" s="254"/>
      <c r="H219" s="257">
        <v>132.578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3" t="s">
        <v>133</v>
      </c>
      <c r="AU219" s="263" t="s">
        <v>87</v>
      </c>
      <c r="AV219" s="15" t="s">
        <v>132</v>
      </c>
      <c r="AW219" s="15" t="s">
        <v>34</v>
      </c>
      <c r="AX219" s="15" t="s">
        <v>85</v>
      </c>
      <c r="AY219" s="263" t="s">
        <v>125</v>
      </c>
    </row>
    <row r="220" s="2" customFormat="1" ht="44.25" customHeight="1">
      <c r="A220" s="38"/>
      <c r="B220" s="39"/>
      <c r="C220" s="218" t="s">
        <v>7</v>
      </c>
      <c r="D220" s="218" t="s">
        <v>127</v>
      </c>
      <c r="E220" s="219" t="s">
        <v>229</v>
      </c>
      <c r="F220" s="220" t="s">
        <v>230</v>
      </c>
      <c r="G220" s="221" t="s">
        <v>175</v>
      </c>
      <c r="H220" s="222">
        <v>119.74</v>
      </c>
      <c r="I220" s="223"/>
      <c r="J220" s="224">
        <f>ROUND(I220*H220,2)</f>
        <v>0</v>
      </c>
      <c r="K220" s="220" t="s">
        <v>131</v>
      </c>
      <c r="L220" s="44"/>
      <c r="M220" s="225" t="s">
        <v>1</v>
      </c>
      <c r="N220" s="226" t="s">
        <v>43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132</v>
      </c>
      <c r="AT220" s="229" t="s">
        <v>127</v>
      </c>
      <c r="AU220" s="229" t="s">
        <v>87</v>
      </c>
      <c r="AY220" s="17" t="s">
        <v>125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85</v>
      </c>
      <c r="BK220" s="230">
        <f>ROUND(I220*H220,2)</f>
        <v>0</v>
      </c>
      <c r="BL220" s="17" t="s">
        <v>132</v>
      </c>
      <c r="BM220" s="229" t="s">
        <v>231</v>
      </c>
    </row>
    <row r="221" s="13" customFormat="1">
      <c r="A221" s="13"/>
      <c r="B221" s="231"/>
      <c r="C221" s="232"/>
      <c r="D221" s="233" t="s">
        <v>133</v>
      </c>
      <c r="E221" s="234" t="s">
        <v>1</v>
      </c>
      <c r="F221" s="235" t="s">
        <v>232</v>
      </c>
      <c r="G221" s="232"/>
      <c r="H221" s="234" t="s">
        <v>1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133</v>
      </c>
      <c r="AU221" s="241" t="s">
        <v>87</v>
      </c>
      <c r="AV221" s="13" t="s">
        <v>85</v>
      </c>
      <c r="AW221" s="13" t="s">
        <v>34</v>
      </c>
      <c r="AX221" s="13" t="s">
        <v>78</v>
      </c>
      <c r="AY221" s="241" t="s">
        <v>125</v>
      </c>
    </row>
    <row r="222" s="14" customFormat="1">
      <c r="A222" s="14"/>
      <c r="B222" s="242"/>
      <c r="C222" s="243"/>
      <c r="D222" s="233" t="s">
        <v>133</v>
      </c>
      <c r="E222" s="244" t="s">
        <v>1</v>
      </c>
      <c r="F222" s="245" t="s">
        <v>233</v>
      </c>
      <c r="G222" s="243"/>
      <c r="H222" s="246">
        <v>119.74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133</v>
      </c>
      <c r="AU222" s="252" t="s">
        <v>87</v>
      </c>
      <c r="AV222" s="14" t="s">
        <v>87</v>
      </c>
      <c r="AW222" s="14" t="s">
        <v>34</v>
      </c>
      <c r="AX222" s="14" t="s">
        <v>78</v>
      </c>
      <c r="AY222" s="252" t="s">
        <v>125</v>
      </c>
    </row>
    <row r="223" s="15" customFormat="1">
      <c r="A223" s="15"/>
      <c r="B223" s="253"/>
      <c r="C223" s="254"/>
      <c r="D223" s="233" t="s">
        <v>133</v>
      </c>
      <c r="E223" s="255" t="s">
        <v>1</v>
      </c>
      <c r="F223" s="256" t="s">
        <v>138</v>
      </c>
      <c r="G223" s="254"/>
      <c r="H223" s="257">
        <v>119.74</v>
      </c>
      <c r="I223" s="258"/>
      <c r="J223" s="254"/>
      <c r="K223" s="254"/>
      <c r="L223" s="259"/>
      <c r="M223" s="260"/>
      <c r="N223" s="261"/>
      <c r="O223" s="261"/>
      <c r="P223" s="261"/>
      <c r="Q223" s="261"/>
      <c r="R223" s="261"/>
      <c r="S223" s="261"/>
      <c r="T223" s="262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3" t="s">
        <v>133</v>
      </c>
      <c r="AU223" s="263" t="s">
        <v>87</v>
      </c>
      <c r="AV223" s="15" t="s">
        <v>132</v>
      </c>
      <c r="AW223" s="15" t="s">
        <v>34</v>
      </c>
      <c r="AX223" s="15" t="s">
        <v>85</v>
      </c>
      <c r="AY223" s="263" t="s">
        <v>125</v>
      </c>
    </row>
    <row r="224" s="2" customFormat="1" ht="44.25" customHeight="1">
      <c r="A224" s="38"/>
      <c r="B224" s="39"/>
      <c r="C224" s="218" t="s">
        <v>187</v>
      </c>
      <c r="D224" s="274" t="s">
        <v>127</v>
      </c>
      <c r="E224" s="219" t="s">
        <v>234</v>
      </c>
      <c r="F224" s="220" t="s">
        <v>235</v>
      </c>
      <c r="G224" s="221" t="s">
        <v>236</v>
      </c>
      <c r="H224" s="222">
        <v>276.29000000000002</v>
      </c>
      <c r="I224" s="223"/>
      <c r="J224" s="224">
        <f>ROUND(I224*H224,2)</f>
        <v>0</v>
      </c>
      <c r="K224" s="220" t="s">
        <v>237</v>
      </c>
      <c r="L224" s="44"/>
      <c r="M224" s="225" t="s">
        <v>1</v>
      </c>
      <c r="N224" s="226" t="s">
        <v>43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132</v>
      </c>
      <c r="AT224" s="229" t="s">
        <v>127</v>
      </c>
      <c r="AU224" s="229" t="s">
        <v>87</v>
      </c>
      <c r="AY224" s="17" t="s">
        <v>125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85</v>
      </c>
      <c r="BK224" s="230">
        <f>ROUND(I224*H224,2)</f>
        <v>0</v>
      </c>
      <c r="BL224" s="17" t="s">
        <v>132</v>
      </c>
      <c r="BM224" s="229" t="s">
        <v>238</v>
      </c>
    </row>
    <row r="225" s="14" customFormat="1">
      <c r="A225" s="14"/>
      <c r="B225" s="242"/>
      <c r="C225" s="243"/>
      <c r="D225" s="233" t="s">
        <v>133</v>
      </c>
      <c r="E225" s="244" t="s">
        <v>1</v>
      </c>
      <c r="F225" s="245" t="s">
        <v>239</v>
      </c>
      <c r="G225" s="243"/>
      <c r="H225" s="246">
        <v>24.391999999999999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133</v>
      </c>
      <c r="AU225" s="252" t="s">
        <v>87</v>
      </c>
      <c r="AV225" s="14" t="s">
        <v>87</v>
      </c>
      <c r="AW225" s="14" t="s">
        <v>34</v>
      </c>
      <c r="AX225" s="14" t="s">
        <v>78</v>
      </c>
      <c r="AY225" s="252" t="s">
        <v>125</v>
      </c>
    </row>
    <row r="226" s="14" customFormat="1">
      <c r="A226" s="14"/>
      <c r="B226" s="242"/>
      <c r="C226" s="243"/>
      <c r="D226" s="233" t="s">
        <v>133</v>
      </c>
      <c r="E226" s="244" t="s">
        <v>1</v>
      </c>
      <c r="F226" s="245" t="s">
        <v>240</v>
      </c>
      <c r="G226" s="243"/>
      <c r="H226" s="246">
        <v>251.898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2" t="s">
        <v>133</v>
      </c>
      <c r="AU226" s="252" t="s">
        <v>87</v>
      </c>
      <c r="AV226" s="14" t="s">
        <v>87</v>
      </c>
      <c r="AW226" s="14" t="s">
        <v>34</v>
      </c>
      <c r="AX226" s="14" t="s">
        <v>78</v>
      </c>
      <c r="AY226" s="252" t="s">
        <v>125</v>
      </c>
    </row>
    <row r="227" s="15" customFormat="1">
      <c r="A227" s="15"/>
      <c r="B227" s="253"/>
      <c r="C227" s="254"/>
      <c r="D227" s="233" t="s">
        <v>133</v>
      </c>
      <c r="E227" s="255" t="s">
        <v>1</v>
      </c>
      <c r="F227" s="256" t="s">
        <v>138</v>
      </c>
      <c r="G227" s="254"/>
      <c r="H227" s="257">
        <v>276.29000000000002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3" t="s">
        <v>133</v>
      </c>
      <c r="AU227" s="263" t="s">
        <v>87</v>
      </c>
      <c r="AV227" s="15" t="s">
        <v>132</v>
      </c>
      <c r="AW227" s="15" t="s">
        <v>34</v>
      </c>
      <c r="AX227" s="15" t="s">
        <v>85</v>
      </c>
      <c r="AY227" s="263" t="s">
        <v>125</v>
      </c>
    </row>
    <row r="228" s="2" customFormat="1" ht="44.25" customHeight="1">
      <c r="A228" s="38"/>
      <c r="B228" s="39"/>
      <c r="C228" s="218" t="s">
        <v>241</v>
      </c>
      <c r="D228" s="218" t="s">
        <v>127</v>
      </c>
      <c r="E228" s="219" t="s">
        <v>242</v>
      </c>
      <c r="F228" s="220" t="s">
        <v>243</v>
      </c>
      <c r="G228" s="221" t="s">
        <v>175</v>
      </c>
      <c r="H228" s="222">
        <v>156.53999999999999</v>
      </c>
      <c r="I228" s="223"/>
      <c r="J228" s="224">
        <f>ROUND(I228*H228,2)</f>
        <v>0</v>
      </c>
      <c r="K228" s="220" t="s">
        <v>131</v>
      </c>
      <c r="L228" s="44"/>
      <c r="M228" s="225" t="s">
        <v>1</v>
      </c>
      <c r="N228" s="226" t="s">
        <v>43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132</v>
      </c>
      <c r="AT228" s="229" t="s">
        <v>127</v>
      </c>
      <c r="AU228" s="229" t="s">
        <v>87</v>
      </c>
      <c r="AY228" s="17" t="s">
        <v>125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85</v>
      </c>
      <c r="BK228" s="230">
        <f>ROUND(I228*H228,2)</f>
        <v>0</v>
      </c>
      <c r="BL228" s="17" t="s">
        <v>132</v>
      </c>
      <c r="BM228" s="229" t="s">
        <v>244</v>
      </c>
    </row>
    <row r="229" s="13" customFormat="1">
      <c r="A229" s="13"/>
      <c r="B229" s="231"/>
      <c r="C229" s="232"/>
      <c r="D229" s="233" t="s">
        <v>133</v>
      </c>
      <c r="E229" s="234" t="s">
        <v>1</v>
      </c>
      <c r="F229" s="235" t="s">
        <v>134</v>
      </c>
      <c r="G229" s="232"/>
      <c r="H229" s="234" t="s">
        <v>1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133</v>
      </c>
      <c r="AU229" s="241" t="s">
        <v>87</v>
      </c>
      <c r="AV229" s="13" t="s">
        <v>85</v>
      </c>
      <c r="AW229" s="13" t="s">
        <v>34</v>
      </c>
      <c r="AX229" s="13" t="s">
        <v>78</v>
      </c>
      <c r="AY229" s="241" t="s">
        <v>125</v>
      </c>
    </row>
    <row r="230" s="13" customFormat="1">
      <c r="A230" s="13"/>
      <c r="B230" s="231"/>
      <c r="C230" s="232"/>
      <c r="D230" s="233" t="s">
        <v>133</v>
      </c>
      <c r="E230" s="234" t="s">
        <v>1</v>
      </c>
      <c r="F230" s="235" t="s">
        <v>177</v>
      </c>
      <c r="G230" s="232"/>
      <c r="H230" s="234" t="s">
        <v>1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133</v>
      </c>
      <c r="AU230" s="241" t="s">
        <v>87</v>
      </c>
      <c r="AV230" s="13" t="s">
        <v>85</v>
      </c>
      <c r="AW230" s="13" t="s">
        <v>34</v>
      </c>
      <c r="AX230" s="13" t="s">
        <v>78</v>
      </c>
      <c r="AY230" s="241" t="s">
        <v>125</v>
      </c>
    </row>
    <row r="231" s="14" customFormat="1">
      <c r="A231" s="14"/>
      <c r="B231" s="242"/>
      <c r="C231" s="243"/>
      <c r="D231" s="233" t="s">
        <v>133</v>
      </c>
      <c r="E231" s="244" t="s">
        <v>1</v>
      </c>
      <c r="F231" s="245" t="s">
        <v>245</v>
      </c>
      <c r="G231" s="243"/>
      <c r="H231" s="246">
        <v>119.74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133</v>
      </c>
      <c r="AU231" s="252" t="s">
        <v>87</v>
      </c>
      <c r="AV231" s="14" t="s">
        <v>87</v>
      </c>
      <c r="AW231" s="14" t="s">
        <v>34</v>
      </c>
      <c r="AX231" s="14" t="s">
        <v>78</v>
      </c>
      <c r="AY231" s="252" t="s">
        <v>125</v>
      </c>
    </row>
    <row r="232" s="14" customFormat="1">
      <c r="A232" s="14"/>
      <c r="B232" s="242"/>
      <c r="C232" s="243"/>
      <c r="D232" s="233" t="s">
        <v>133</v>
      </c>
      <c r="E232" s="244" t="s">
        <v>1</v>
      </c>
      <c r="F232" s="245" t="s">
        <v>246</v>
      </c>
      <c r="G232" s="243"/>
      <c r="H232" s="246">
        <v>36.799999999999997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2" t="s">
        <v>133</v>
      </c>
      <c r="AU232" s="252" t="s">
        <v>87</v>
      </c>
      <c r="AV232" s="14" t="s">
        <v>87</v>
      </c>
      <c r="AW232" s="14" t="s">
        <v>34</v>
      </c>
      <c r="AX232" s="14" t="s">
        <v>78</v>
      </c>
      <c r="AY232" s="252" t="s">
        <v>125</v>
      </c>
    </row>
    <row r="233" s="15" customFormat="1">
      <c r="A233" s="15"/>
      <c r="B233" s="253"/>
      <c r="C233" s="254"/>
      <c r="D233" s="233" t="s">
        <v>133</v>
      </c>
      <c r="E233" s="255" t="s">
        <v>1</v>
      </c>
      <c r="F233" s="256" t="s">
        <v>138</v>
      </c>
      <c r="G233" s="254"/>
      <c r="H233" s="257">
        <v>156.53999999999999</v>
      </c>
      <c r="I233" s="258"/>
      <c r="J233" s="254"/>
      <c r="K233" s="254"/>
      <c r="L233" s="259"/>
      <c r="M233" s="260"/>
      <c r="N233" s="261"/>
      <c r="O233" s="261"/>
      <c r="P233" s="261"/>
      <c r="Q233" s="261"/>
      <c r="R233" s="261"/>
      <c r="S233" s="261"/>
      <c r="T233" s="262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3" t="s">
        <v>133</v>
      </c>
      <c r="AU233" s="263" t="s">
        <v>87</v>
      </c>
      <c r="AV233" s="15" t="s">
        <v>132</v>
      </c>
      <c r="AW233" s="15" t="s">
        <v>34</v>
      </c>
      <c r="AX233" s="15" t="s">
        <v>85</v>
      </c>
      <c r="AY233" s="263" t="s">
        <v>125</v>
      </c>
    </row>
    <row r="234" s="2" customFormat="1" ht="16.5" customHeight="1">
      <c r="A234" s="38"/>
      <c r="B234" s="39"/>
      <c r="C234" s="264" t="s">
        <v>191</v>
      </c>
      <c r="D234" s="264" t="s">
        <v>193</v>
      </c>
      <c r="E234" s="265" t="s">
        <v>247</v>
      </c>
      <c r="F234" s="266" t="s">
        <v>248</v>
      </c>
      <c r="G234" s="267" t="s">
        <v>236</v>
      </c>
      <c r="H234" s="268">
        <v>73.599999999999994</v>
      </c>
      <c r="I234" s="269"/>
      <c r="J234" s="270">
        <f>ROUND(I234*H234,2)</f>
        <v>0</v>
      </c>
      <c r="K234" s="266" t="s">
        <v>1</v>
      </c>
      <c r="L234" s="271"/>
      <c r="M234" s="272" t="s">
        <v>1</v>
      </c>
      <c r="N234" s="273" t="s">
        <v>43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150</v>
      </c>
      <c r="AT234" s="229" t="s">
        <v>193</v>
      </c>
      <c r="AU234" s="229" t="s">
        <v>87</v>
      </c>
      <c r="AY234" s="17" t="s">
        <v>125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85</v>
      </c>
      <c r="BK234" s="230">
        <f>ROUND(I234*H234,2)</f>
        <v>0</v>
      </c>
      <c r="BL234" s="17" t="s">
        <v>132</v>
      </c>
      <c r="BM234" s="229" t="s">
        <v>249</v>
      </c>
    </row>
    <row r="235" s="2" customFormat="1">
      <c r="A235" s="38"/>
      <c r="B235" s="39"/>
      <c r="C235" s="40"/>
      <c r="D235" s="233" t="s">
        <v>250</v>
      </c>
      <c r="E235" s="40"/>
      <c r="F235" s="275" t="s">
        <v>251</v>
      </c>
      <c r="G235" s="40"/>
      <c r="H235" s="40"/>
      <c r="I235" s="276"/>
      <c r="J235" s="40"/>
      <c r="K235" s="40"/>
      <c r="L235" s="44"/>
      <c r="M235" s="277"/>
      <c r="N235" s="278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250</v>
      </c>
      <c r="AU235" s="17" t="s">
        <v>87</v>
      </c>
    </row>
    <row r="236" s="14" customFormat="1">
      <c r="A236" s="14"/>
      <c r="B236" s="242"/>
      <c r="C236" s="243"/>
      <c r="D236" s="233" t="s">
        <v>133</v>
      </c>
      <c r="E236" s="244" t="s">
        <v>1</v>
      </c>
      <c r="F236" s="245" t="s">
        <v>252</v>
      </c>
      <c r="G236" s="243"/>
      <c r="H236" s="246">
        <v>73.599999999999994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133</v>
      </c>
      <c r="AU236" s="252" t="s">
        <v>87</v>
      </c>
      <c r="AV236" s="14" t="s">
        <v>87</v>
      </c>
      <c r="AW236" s="14" t="s">
        <v>34</v>
      </c>
      <c r="AX236" s="14" t="s">
        <v>78</v>
      </c>
      <c r="AY236" s="252" t="s">
        <v>125</v>
      </c>
    </row>
    <row r="237" s="15" customFormat="1">
      <c r="A237" s="15"/>
      <c r="B237" s="253"/>
      <c r="C237" s="254"/>
      <c r="D237" s="233" t="s">
        <v>133</v>
      </c>
      <c r="E237" s="255" t="s">
        <v>1</v>
      </c>
      <c r="F237" s="256" t="s">
        <v>138</v>
      </c>
      <c r="G237" s="254"/>
      <c r="H237" s="257">
        <v>73.599999999999994</v>
      </c>
      <c r="I237" s="258"/>
      <c r="J237" s="254"/>
      <c r="K237" s="254"/>
      <c r="L237" s="259"/>
      <c r="M237" s="260"/>
      <c r="N237" s="261"/>
      <c r="O237" s="261"/>
      <c r="P237" s="261"/>
      <c r="Q237" s="261"/>
      <c r="R237" s="261"/>
      <c r="S237" s="261"/>
      <c r="T237" s="262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3" t="s">
        <v>133</v>
      </c>
      <c r="AU237" s="263" t="s">
        <v>87</v>
      </c>
      <c r="AV237" s="15" t="s">
        <v>132</v>
      </c>
      <c r="AW237" s="15" t="s">
        <v>34</v>
      </c>
      <c r="AX237" s="15" t="s">
        <v>85</v>
      </c>
      <c r="AY237" s="263" t="s">
        <v>125</v>
      </c>
    </row>
    <row r="238" s="2" customFormat="1" ht="66.75" customHeight="1">
      <c r="A238" s="38"/>
      <c r="B238" s="39"/>
      <c r="C238" s="218" t="s">
        <v>253</v>
      </c>
      <c r="D238" s="218" t="s">
        <v>127</v>
      </c>
      <c r="E238" s="219" t="s">
        <v>254</v>
      </c>
      <c r="F238" s="220" t="s">
        <v>255</v>
      </c>
      <c r="G238" s="221" t="s">
        <v>175</v>
      </c>
      <c r="H238" s="222">
        <v>66.969999999999999</v>
      </c>
      <c r="I238" s="223"/>
      <c r="J238" s="224">
        <f>ROUND(I238*H238,2)</f>
        <v>0</v>
      </c>
      <c r="K238" s="220" t="s">
        <v>131</v>
      </c>
      <c r="L238" s="44"/>
      <c r="M238" s="225" t="s">
        <v>1</v>
      </c>
      <c r="N238" s="226" t="s">
        <v>43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132</v>
      </c>
      <c r="AT238" s="229" t="s">
        <v>127</v>
      </c>
      <c r="AU238" s="229" t="s">
        <v>87</v>
      </c>
      <c r="AY238" s="17" t="s">
        <v>125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85</v>
      </c>
      <c r="BK238" s="230">
        <f>ROUND(I238*H238,2)</f>
        <v>0</v>
      </c>
      <c r="BL238" s="17" t="s">
        <v>132</v>
      </c>
      <c r="BM238" s="229" t="s">
        <v>256</v>
      </c>
    </row>
    <row r="239" s="13" customFormat="1">
      <c r="A239" s="13"/>
      <c r="B239" s="231"/>
      <c r="C239" s="232"/>
      <c r="D239" s="233" t="s">
        <v>133</v>
      </c>
      <c r="E239" s="234" t="s">
        <v>1</v>
      </c>
      <c r="F239" s="235" t="s">
        <v>134</v>
      </c>
      <c r="G239" s="232"/>
      <c r="H239" s="234" t="s">
        <v>1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133</v>
      </c>
      <c r="AU239" s="241" t="s">
        <v>87</v>
      </c>
      <c r="AV239" s="13" t="s">
        <v>85</v>
      </c>
      <c r="AW239" s="13" t="s">
        <v>34</v>
      </c>
      <c r="AX239" s="13" t="s">
        <v>78</v>
      </c>
      <c r="AY239" s="241" t="s">
        <v>125</v>
      </c>
    </row>
    <row r="240" s="14" customFormat="1">
      <c r="A240" s="14"/>
      <c r="B240" s="242"/>
      <c r="C240" s="243"/>
      <c r="D240" s="233" t="s">
        <v>133</v>
      </c>
      <c r="E240" s="244" t="s">
        <v>1</v>
      </c>
      <c r="F240" s="245" t="s">
        <v>257</v>
      </c>
      <c r="G240" s="243"/>
      <c r="H240" s="246">
        <v>66.969999999999999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2" t="s">
        <v>133</v>
      </c>
      <c r="AU240" s="252" t="s">
        <v>87</v>
      </c>
      <c r="AV240" s="14" t="s">
        <v>87</v>
      </c>
      <c r="AW240" s="14" t="s">
        <v>34</v>
      </c>
      <c r="AX240" s="14" t="s">
        <v>78</v>
      </c>
      <c r="AY240" s="252" t="s">
        <v>125</v>
      </c>
    </row>
    <row r="241" s="15" customFormat="1">
      <c r="A241" s="15"/>
      <c r="B241" s="253"/>
      <c r="C241" s="254"/>
      <c r="D241" s="233" t="s">
        <v>133</v>
      </c>
      <c r="E241" s="255" t="s">
        <v>1</v>
      </c>
      <c r="F241" s="256" t="s">
        <v>138</v>
      </c>
      <c r="G241" s="254"/>
      <c r="H241" s="257">
        <v>66.969999999999999</v>
      </c>
      <c r="I241" s="258"/>
      <c r="J241" s="254"/>
      <c r="K241" s="254"/>
      <c r="L241" s="259"/>
      <c r="M241" s="260"/>
      <c r="N241" s="261"/>
      <c r="O241" s="261"/>
      <c r="P241" s="261"/>
      <c r="Q241" s="261"/>
      <c r="R241" s="261"/>
      <c r="S241" s="261"/>
      <c r="T241" s="262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3" t="s">
        <v>133</v>
      </c>
      <c r="AU241" s="263" t="s">
        <v>87</v>
      </c>
      <c r="AV241" s="15" t="s">
        <v>132</v>
      </c>
      <c r="AW241" s="15" t="s">
        <v>34</v>
      </c>
      <c r="AX241" s="15" t="s">
        <v>85</v>
      </c>
      <c r="AY241" s="263" t="s">
        <v>125</v>
      </c>
    </row>
    <row r="242" s="2" customFormat="1" ht="16.5" customHeight="1">
      <c r="A242" s="38"/>
      <c r="B242" s="39"/>
      <c r="C242" s="264" t="s">
        <v>196</v>
      </c>
      <c r="D242" s="264" t="s">
        <v>193</v>
      </c>
      <c r="E242" s="265" t="s">
        <v>258</v>
      </c>
      <c r="F242" s="266" t="s">
        <v>259</v>
      </c>
      <c r="G242" s="267" t="s">
        <v>236</v>
      </c>
      <c r="H242" s="268">
        <v>133.94</v>
      </c>
      <c r="I242" s="269"/>
      <c r="J242" s="270">
        <f>ROUND(I242*H242,2)</f>
        <v>0</v>
      </c>
      <c r="K242" s="266" t="s">
        <v>131</v>
      </c>
      <c r="L242" s="271"/>
      <c r="M242" s="272" t="s">
        <v>1</v>
      </c>
      <c r="N242" s="273" t="s">
        <v>43</v>
      </c>
      <c r="O242" s="91"/>
      <c r="P242" s="227">
        <f>O242*H242</f>
        <v>0</v>
      </c>
      <c r="Q242" s="227">
        <v>1</v>
      </c>
      <c r="R242" s="227">
        <f>Q242*H242</f>
        <v>133.94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150</v>
      </c>
      <c r="AT242" s="229" t="s">
        <v>193</v>
      </c>
      <c r="AU242" s="229" t="s">
        <v>87</v>
      </c>
      <c r="AY242" s="17" t="s">
        <v>125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85</v>
      </c>
      <c r="BK242" s="230">
        <f>ROUND(I242*H242,2)</f>
        <v>0</v>
      </c>
      <c r="BL242" s="17" t="s">
        <v>132</v>
      </c>
      <c r="BM242" s="229" t="s">
        <v>260</v>
      </c>
    </row>
    <row r="243" s="14" customFormat="1">
      <c r="A243" s="14"/>
      <c r="B243" s="242"/>
      <c r="C243" s="243"/>
      <c r="D243" s="233" t="s">
        <v>133</v>
      </c>
      <c r="E243" s="244" t="s">
        <v>1</v>
      </c>
      <c r="F243" s="245" t="s">
        <v>261</v>
      </c>
      <c r="G243" s="243"/>
      <c r="H243" s="246">
        <v>133.94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133</v>
      </c>
      <c r="AU243" s="252" t="s">
        <v>87</v>
      </c>
      <c r="AV243" s="14" t="s">
        <v>87</v>
      </c>
      <c r="AW243" s="14" t="s">
        <v>34</v>
      </c>
      <c r="AX243" s="14" t="s">
        <v>78</v>
      </c>
      <c r="AY243" s="252" t="s">
        <v>125</v>
      </c>
    </row>
    <row r="244" s="15" customFormat="1">
      <c r="A244" s="15"/>
      <c r="B244" s="253"/>
      <c r="C244" s="254"/>
      <c r="D244" s="233" t="s">
        <v>133</v>
      </c>
      <c r="E244" s="255" t="s">
        <v>1</v>
      </c>
      <c r="F244" s="256" t="s">
        <v>138</v>
      </c>
      <c r="G244" s="254"/>
      <c r="H244" s="257">
        <v>133.94</v>
      </c>
      <c r="I244" s="258"/>
      <c r="J244" s="254"/>
      <c r="K244" s="254"/>
      <c r="L244" s="259"/>
      <c r="M244" s="260"/>
      <c r="N244" s="261"/>
      <c r="O244" s="261"/>
      <c r="P244" s="261"/>
      <c r="Q244" s="261"/>
      <c r="R244" s="261"/>
      <c r="S244" s="261"/>
      <c r="T244" s="262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3" t="s">
        <v>133</v>
      </c>
      <c r="AU244" s="263" t="s">
        <v>87</v>
      </c>
      <c r="AV244" s="15" t="s">
        <v>132</v>
      </c>
      <c r="AW244" s="15" t="s">
        <v>34</v>
      </c>
      <c r="AX244" s="15" t="s">
        <v>85</v>
      </c>
      <c r="AY244" s="263" t="s">
        <v>125</v>
      </c>
    </row>
    <row r="245" s="2" customFormat="1" ht="55.5" customHeight="1">
      <c r="A245" s="38"/>
      <c r="B245" s="39"/>
      <c r="C245" s="218" t="s">
        <v>262</v>
      </c>
      <c r="D245" s="218" t="s">
        <v>127</v>
      </c>
      <c r="E245" s="219" t="s">
        <v>263</v>
      </c>
      <c r="F245" s="220" t="s">
        <v>264</v>
      </c>
      <c r="G245" s="221" t="s">
        <v>130</v>
      </c>
      <c r="H245" s="222">
        <v>218</v>
      </c>
      <c r="I245" s="223"/>
      <c r="J245" s="224">
        <f>ROUND(I245*H245,2)</f>
        <v>0</v>
      </c>
      <c r="K245" s="220" t="s">
        <v>131</v>
      </c>
      <c r="L245" s="44"/>
      <c r="M245" s="225" t="s">
        <v>1</v>
      </c>
      <c r="N245" s="226" t="s">
        <v>43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132</v>
      </c>
      <c r="AT245" s="229" t="s">
        <v>127</v>
      </c>
      <c r="AU245" s="229" t="s">
        <v>87</v>
      </c>
      <c r="AY245" s="17" t="s">
        <v>125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85</v>
      </c>
      <c r="BK245" s="230">
        <f>ROUND(I245*H245,2)</f>
        <v>0</v>
      </c>
      <c r="BL245" s="17" t="s">
        <v>132</v>
      </c>
      <c r="BM245" s="229" t="s">
        <v>265</v>
      </c>
    </row>
    <row r="246" s="13" customFormat="1">
      <c r="A246" s="13"/>
      <c r="B246" s="231"/>
      <c r="C246" s="232"/>
      <c r="D246" s="233" t="s">
        <v>133</v>
      </c>
      <c r="E246" s="234" t="s">
        <v>1</v>
      </c>
      <c r="F246" s="235" t="s">
        <v>134</v>
      </c>
      <c r="G246" s="232"/>
      <c r="H246" s="234" t="s">
        <v>1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1" t="s">
        <v>133</v>
      </c>
      <c r="AU246" s="241" t="s">
        <v>87</v>
      </c>
      <c r="AV246" s="13" t="s">
        <v>85</v>
      </c>
      <c r="AW246" s="13" t="s">
        <v>34</v>
      </c>
      <c r="AX246" s="13" t="s">
        <v>78</v>
      </c>
      <c r="AY246" s="241" t="s">
        <v>125</v>
      </c>
    </row>
    <row r="247" s="14" customFormat="1">
      <c r="A247" s="14"/>
      <c r="B247" s="242"/>
      <c r="C247" s="243"/>
      <c r="D247" s="233" t="s">
        <v>133</v>
      </c>
      <c r="E247" s="244" t="s">
        <v>1</v>
      </c>
      <c r="F247" s="245" t="s">
        <v>266</v>
      </c>
      <c r="G247" s="243"/>
      <c r="H247" s="246">
        <v>218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2" t="s">
        <v>133</v>
      </c>
      <c r="AU247" s="252" t="s">
        <v>87</v>
      </c>
      <c r="AV247" s="14" t="s">
        <v>87</v>
      </c>
      <c r="AW247" s="14" t="s">
        <v>34</v>
      </c>
      <c r="AX247" s="14" t="s">
        <v>78</v>
      </c>
      <c r="AY247" s="252" t="s">
        <v>125</v>
      </c>
    </row>
    <row r="248" s="15" customFormat="1">
      <c r="A248" s="15"/>
      <c r="B248" s="253"/>
      <c r="C248" s="254"/>
      <c r="D248" s="233" t="s">
        <v>133</v>
      </c>
      <c r="E248" s="255" t="s">
        <v>1</v>
      </c>
      <c r="F248" s="256" t="s">
        <v>138</v>
      </c>
      <c r="G248" s="254"/>
      <c r="H248" s="257">
        <v>218</v>
      </c>
      <c r="I248" s="258"/>
      <c r="J248" s="254"/>
      <c r="K248" s="254"/>
      <c r="L248" s="259"/>
      <c r="M248" s="260"/>
      <c r="N248" s="261"/>
      <c r="O248" s="261"/>
      <c r="P248" s="261"/>
      <c r="Q248" s="261"/>
      <c r="R248" s="261"/>
      <c r="S248" s="261"/>
      <c r="T248" s="262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3" t="s">
        <v>133</v>
      </c>
      <c r="AU248" s="263" t="s">
        <v>87</v>
      </c>
      <c r="AV248" s="15" t="s">
        <v>132</v>
      </c>
      <c r="AW248" s="15" t="s">
        <v>34</v>
      </c>
      <c r="AX248" s="15" t="s">
        <v>85</v>
      </c>
      <c r="AY248" s="263" t="s">
        <v>125</v>
      </c>
    </row>
    <row r="249" s="2" customFormat="1" ht="37.8" customHeight="1">
      <c r="A249" s="38"/>
      <c r="B249" s="39"/>
      <c r="C249" s="218" t="s">
        <v>200</v>
      </c>
      <c r="D249" s="218" t="s">
        <v>127</v>
      </c>
      <c r="E249" s="219" t="s">
        <v>267</v>
      </c>
      <c r="F249" s="220" t="s">
        <v>268</v>
      </c>
      <c r="G249" s="221" t="s">
        <v>130</v>
      </c>
      <c r="H249" s="222">
        <v>124.8</v>
      </c>
      <c r="I249" s="223"/>
      <c r="J249" s="224">
        <f>ROUND(I249*H249,2)</f>
        <v>0</v>
      </c>
      <c r="K249" s="220" t="s">
        <v>131</v>
      </c>
      <c r="L249" s="44"/>
      <c r="M249" s="225" t="s">
        <v>1</v>
      </c>
      <c r="N249" s="226" t="s">
        <v>43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132</v>
      </c>
      <c r="AT249" s="229" t="s">
        <v>127</v>
      </c>
      <c r="AU249" s="229" t="s">
        <v>87</v>
      </c>
      <c r="AY249" s="17" t="s">
        <v>125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85</v>
      </c>
      <c r="BK249" s="230">
        <f>ROUND(I249*H249,2)</f>
        <v>0</v>
      </c>
      <c r="BL249" s="17" t="s">
        <v>132</v>
      </c>
      <c r="BM249" s="229" t="s">
        <v>269</v>
      </c>
    </row>
    <row r="250" s="13" customFormat="1">
      <c r="A250" s="13"/>
      <c r="B250" s="231"/>
      <c r="C250" s="232"/>
      <c r="D250" s="233" t="s">
        <v>133</v>
      </c>
      <c r="E250" s="234" t="s">
        <v>1</v>
      </c>
      <c r="F250" s="235" t="s">
        <v>134</v>
      </c>
      <c r="G250" s="232"/>
      <c r="H250" s="234" t="s">
        <v>1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133</v>
      </c>
      <c r="AU250" s="241" t="s">
        <v>87</v>
      </c>
      <c r="AV250" s="13" t="s">
        <v>85</v>
      </c>
      <c r="AW250" s="13" t="s">
        <v>34</v>
      </c>
      <c r="AX250" s="13" t="s">
        <v>78</v>
      </c>
      <c r="AY250" s="241" t="s">
        <v>125</v>
      </c>
    </row>
    <row r="251" s="13" customFormat="1">
      <c r="A251" s="13"/>
      <c r="B251" s="231"/>
      <c r="C251" s="232"/>
      <c r="D251" s="233" t="s">
        <v>133</v>
      </c>
      <c r="E251" s="234" t="s">
        <v>1</v>
      </c>
      <c r="F251" s="235" t="s">
        <v>135</v>
      </c>
      <c r="G251" s="232"/>
      <c r="H251" s="234" t="s">
        <v>1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133</v>
      </c>
      <c r="AU251" s="241" t="s">
        <v>87</v>
      </c>
      <c r="AV251" s="13" t="s">
        <v>85</v>
      </c>
      <c r="AW251" s="13" t="s">
        <v>34</v>
      </c>
      <c r="AX251" s="13" t="s">
        <v>78</v>
      </c>
      <c r="AY251" s="241" t="s">
        <v>125</v>
      </c>
    </row>
    <row r="252" s="14" customFormat="1">
      <c r="A252" s="14"/>
      <c r="B252" s="242"/>
      <c r="C252" s="243"/>
      <c r="D252" s="233" t="s">
        <v>133</v>
      </c>
      <c r="E252" s="244" t="s">
        <v>1</v>
      </c>
      <c r="F252" s="245" t="s">
        <v>170</v>
      </c>
      <c r="G252" s="243"/>
      <c r="H252" s="246">
        <v>118.8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2" t="s">
        <v>133</v>
      </c>
      <c r="AU252" s="252" t="s">
        <v>87</v>
      </c>
      <c r="AV252" s="14" t="s">
        <v>87</v>
      </c>
      <c r="AW252" s="14" t="s">
        <v>34</v>
      </c>
      <c r="AX252" s="14" t="s">
        <v>78</v>
      </c>
      <c r="AY252" s="252" t="s">
        <v>125</v>
      </c>
    </row>
    <row r="253" s="14" customFormat="1">
      <c r="A253" s="14"/>
      <c r="B253" s="242"/>
      <c r="C253" s="243"/>
      <c r="D253" s="233" t="s">
        <v>133</v>
      </c>
      <c r="E253" s="244" t="s">
        <v>1</v>
      </c>
      <c r="F253" s="245" t="s">
        <v>171</v>
      </c>
      <c r="G253" s="243"/>
      <c r="H253" s="246">
        <v>6</v>
      </c>
      <c r="I253" s="247"/>
      <c r="J253" s="243"/>
      <c r="K253" s="243"/>
      <c r="L253" s="248"/>
      <c r="M253" s="249"/>
      <c r="N253" s="250"/>
      <c r="O253" s="250"/>
      <c r="P253" s="250"/>
      <c r="Q253" s="250"/>
      <c r="R253" s="250"/>
      <c r="S253" s="250"/>
      <c r="T253" s="25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2" t="s">
        <v>133</v>
      </c>
      <c r="AU253" s="252" t="s">
        <v>87</v>
      </c>
      <c r="AV253" s="14" t="s">
        <v>87</v>
      </c>
      <c r="AW253" s="14" t="s">
        <v>34</v>
      </c>
      <c r="AX253" s="14" t="s">
        <v>78</v>
      </c>
      <c r="AY253" s="252" t="s">
        <v>125</v>
      </c>
    </row>
    <row r="254" s="15" customFormat="1">
      <c r="A254" s="15"/>
      <c r="B254" s="253"/>
      <c r="C254" s="254"/>
      <c r="D254" s="233" t="s">
        <v>133</v>
      </c>
      <c r="E254" s="255" t="s">
        <v>1</v>
      </c>
      <c r="F254" s="256" t="s">
        <v>138</v>
      </c>
      <c r="G254" s="254"/>
      <c r="H254" s="257">
        <v>124.8</v>
      </c>
      <c r="I254" s="258"/>
      <c r="J254" s="254"/>
      <c r="K254" s="254"/>
      <c r="L254" s="259"/>
      <c r="M254" s="260"/>
      <c r="N254" s="261"/>
      <c r="O254" s="261"/>
      <c r="P254" s="261"/>
      <c r="Q254" s="261"/>
      <c r="R254" s="261"/>
      <c r="S254" s="261"/>
      <c r="T254" s="262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3" t="s">
        <v>133</v>
      </c>
      <c r="AU254" s="263" t="s">
        <v>87</v>
      </c>
      <c r="AV254" s="15" t="s">
        <v>132</v>
      </c>
      <c r="AW254" s="15" t="s">
        <v>34</v>
      </c>
      <c r="AX254" s="15" t="s">
        <v>85</v>
      </c>
      <c r="AY254" s="263" t="s">
        <v>125</v>
      </c>
    </row>
    <row r="255" s="2" customFormat="1" ht="37.8" customHeight="1">
      <c r="A255" s="38"/>
      <c r="B255" s="39"/>
      <c r="C255" s="218" t="s">
        <v>270</v>
      </c>
      <c r="D255" s="218" t="s">
        <v>127</v>
      </c>
      <c r="E255" s="219" t="s">
        <v>271</v>
      </c>
      <c r="F255" s="220" t="s">
        <v>272</v>
      </c>
      <c r="G255" s="221" t="s">
        <v>130</v>
      </c>
      <c r="H255" s="222">
        <v>342.80000000000001</v>
      </c>
      <c r="I255" s="223"/>
      <c r="J255" s="224">
        <f>ROUND(I255*H255,2)</f>
        <v>0</v>
      </c>
      <c r="K255" s="220" t="s">
        <v>131</v>
      </c>
      <c r="L255" s="44"/>
      <c r="M255" s="225" t="s">
        <v>1</v>
      </c>
      <c r="N255" s="226" t="s">
        <v>43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132</v>
      </c>
      <c r="AT255" s="229" t="s">
        <v>127</v>
      </c>
      <c r="AU255" s="229" t="s">
        <v>87</v>
      </c>
      <c r="AY255" s="17" t="s">
        <v>125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85</v>
      </c>
      <c r="BK255" s="230">
        <f>ROUND(I255*H255,2)</f>
        <v>0</v>
      </c>
      <c r="BL255" s="17" t="s">
        <v>132</v>
      </c>
      <c r="BM255" s="229" t="s">
        <v>273</v>
      </c>
    </row>
    <row r="256" s="14" customFormat="1">
      <c r="A256" s="14"/>
      <c r="B256" s="242"/>
      <c r="C256" s="243"/>
      <c r="D256" s="233" t="s">
        <v>133</v>
      </c>
      <c r="E256" s="244" t="s">
        <v>1</v>
      </c>
      <c r="F256" s="245" t="s">
        <v>274</v>
      </c>
      <c r="G256" s="243"/>
      <c r="H256" s="246">
        <v>342.80000000000001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2" t="s">
        <v>133</v>
      </c>
      <c r="AU256" s="252" t="s">
        <v>87</v>
      </c>
      <c r="AV256" s="14" t="s">
        <v>87</v>
      </c>
      <c r="AW256" s="14" t="s">
        <v>34</v>
      </c>
      <c r="AX256" s="14" t="s">
        <v>78</v>
      </c>
      <c r="AY256" s="252" t="s">
        <v>125</v>
      </c>
    </row>
    <row r="257" s="15" customFormat="1">
      <c r="A257" s="15"/>
      <c r="B257" s="253"/>
      <c r="C257" s="254"/>
      <c r="D257" s="233" t="s">
        <v>133</v>
      </c>
      <c r="E257" s="255" t="s">
        <v>1</v>
      </c>
      <c r="F257" s="256" t="s">
        <v>138</v>
      </c>
      <c r="G257" s="254"/>
      <c r="H257" s="257">
        <v>342.80000000000001</v>
      </c>
      <c r="I257" s="258"/>
      <c r="J257" s="254"/>
      <c r="K257" s="254"/>
      <c r="L257" s="259"/>
      <c r="M257" s="260"/>
      <c r="N257" s="261"/>
      <c r="O257" s="261"/>
      <c r="P257" s="261"/>
      <c r="Q257" s="261"/>
      <c r="R257" s="261"/>
      <c r="S257" s="261"/>
      <c r="T257" s="262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3" t="s">
        <v>133</v>
      </c>
      <c r="AU257" s="263" t="s">
        <v>87</v>
      </c>
      <c r="AV257" s="15" t="s">
        <v>132</v>
      </c>
      <c r="AW257" s="15" t="s">
        <v>34</v>
      </c>
      <c r="AX257" s="15" t="s">
        <v>85</v>
      </c>
      <c r="AY257" s="263" t="s">
        <v>125</v>
      </c>
    </row>
    <row r="258" s="2" customFormat="1" ht="16.5" customHeight="1">
      <c r="A258" s="38"/>
      <c r="B258" s="39"/>
      <c r="C258" s="264" t="s">
        <v>205</v>
      </c>
      <c r="D258" s="264" t="s">
        <v>193</v>
      </c>
      <c r="E258" s="265" t="s">
        <v>275</v>
      </c>
      <c r="F258" s="266" t="s">
        <v>276</v>
      </c>
      <c r="G258" s="267" t="s">
        <v>277</v>
      </c>
      <c r="H258" s="268">
        <v>7.0620000000000003</v>
      </c>
      <c r="I258" s="269"/>
      <c r="J258" s="270">
        <f>ROUND(I258*H258,2)</f>
        <v>0</v>
      </c>
      <c r="K258" s="266" t="s">
        <v>131</v>
      </c>
      <c r="L258" s="271"/>
      <c r="M258" s="272" t="s">
        <v>1</v>
      </c>
      <c r="N258" s="273" t="s">
        <v>43</v>
      </c>
      <c r="O258" s="91"/>
      <c r="P258" s="227">
        <f>O258*H258</f>
        <v>0</v>
      </c>
      <c r="Q258" s="227">
        <v>0.001</v>
      </c>
      <c r="R258" s="227">
        <f>Q258*H258</f>
        <v>0.0070620000000000006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150</v>
      </c>
      <c r="AT258" s="229" t="s">
        <v>193</v>
      </c>
      <c r="AU258" s="229" t="s">
        <v>87</v>
      </c>
      <c r="AY258" s="17" t="s">
        <v>125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85</v>
      </c>
      <c r="BK258" s="230">
        <f>ROUND(I258*H258,2)</f>
        <v>0</v>
      </c>
      <c r="BL258" s="17" t="s">
        <v>132</v>
      </c>
      <c r="BM258" s="229" t="s">
        <v>278</v>
      </c>
    </row>
    <row r="259" s="14" customFormat="1">
      <c r="A259" s="14"/>
      <c r="B259" s="242"/>
      <c r="C259" s="243"/>
      <c r="D259" s="233" t="s">
        <v>133</v>
      </c>
      <c r="E259" s="244" t="s">
        <v>1</v>
      </c>
      <c r="F259" s="245" t="s">
        <v>279</v>
      </c>
      <c r="G259" s="243"/>
      <c r="H259" s="246">
        <v>7.0620000000000003</v>
      </c>
      <c r="I259" s="247"/>
      <c r="J259" s="243"/>
      <c r="K259" s="243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133</v>
      </c>
      <c r="AU259" s="252" t="s">
        <v>87</v>
      </c>
      <c r="AV259" s="14" t="s">
        <v>87</v>
      </c>
      <c r="AW259" s="14" t="s">
        <v>34</v>
      </c>
      <c r="AX259" s="14" t="s">
        <v>78</v>
      </c>
      <c r="AY259" s="252" t="s">
        <v>125</v>
      </c>
    </row>
    <row r="260" s="15" customFormat="1">
      <c r="A260" s="15"/>
      <c r="B260" s="253"/>
      <c r="C260" s="254"/>
      <c r="D260" s="233" t="s">
        <v>133</v>
      </c>
      <c r="E260" s="255" t="s">
        <v>1</v>
      </c>
      <c r="F260" s="256" t="s">
        <v>138</v>
      </c>
      <c r="G260" s="254"/>
      <c r="H260" s="257">
        <v>7.0620000000000003</v>
      </c>
      <c r="I260" s="258"/>
      <c r="J260" s="254"/>
      <c r="K260" s="254"/>
      <c r="L260" s="259"/>
      <c r="M260" s="260"/>
      <c r="N260" s="261"/>
      <c r="O260" s="261"/>
      <c r="P260" s="261"/>
      <c r="Q260" s="261"/>
      <c r="R260" s="261"/>
      <c r="S260" s="261"/>
      <c r="T260" s="262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3" t="s">
        <v>133</v>
      </c>
      <c r="AU260" s="263" t="s">
        <v>87</v>
      </c>
      <c r="AV260" s="15" t="s">
        <v>132</v>
      </c>
      <c r="AW260" s="15" t="s">
        <v>34</v>
      </c>
      <c r="AX260" s="15" t="s">
        <v>85</v>
      </c>
      <c r="AY260" s="263" t="s">
        <v>125</v>
      </c>
    </row>
    <row r="261" s="12" customFormat="1" ht="22.8" customHeight="1">
      <c r="A261" s="12"/>
      <c r="B261" s="202"/>
      <c r="C261" s="203"/>
      <c r="D261" s="204" t="s">
        <v>77</v>
      </c>
      <c r="E261" s="216" t="s">
        <v>87</v>
      </c>
      <c r="F261" s="216" t="s">
        <v>280</v>
      </c>
      <c r="G261" s="203"/>
      <c r="H261" s="203"/>
      <c r="I261" s="206"/>
      <c r="J261" s="217">
        <f>BK261</f>
        <v>0</v>
      </c>
      <c r="K261" s="203"/>
      <c r="L261" s="208"/>
      <c r="M261" s="209"/>
      <c r="N261" s="210"/>
      <c r="O261" s="210"/>
      <c r="P261" s="211">
        <f>SUM(P262:P266)</f>
        <v>0</v>
      </c>
      <c r="Q261" s="210"/>
      <c r="R261" s="211">
        <f>SUM(R262:R266)</f>
        <v>72.491619200000002</v>
      </c>
      <c r="S261" s="210"/>
      <c r="T261" s="212">
        <f>SUM(T262:T266)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3" t="s">
        <v>85</v>
      </c>
      <c r="AT261" s="214" t="s">
        <v>77</v>
      </c>
      <c r="AU261" s="214" t="s">
        <v>85</v>
      </c>
      <c r="AY261" s="213" t="s">
        <v>125</v>
      </c>
      <c r="BK261" s="215">
        <f>SUM(BK262:BK266)</f>
        <v>0</v>
      </c>
    </row>
    <row r="262" s="2" customFormat="1" ht="44.25" customHeight="1">
      <c r="A262" s="38"/>
      <c r="B262" s="39"/>
      <c r="C262" s="218" t="s">
        <v>281</v>
      </c>
      <c r="D262" s="218" t="s">
        <v>127</v>
      </c>
      <c r="E262" s="219" t="s">
        <v>282</v>
      </c>
      <c r="F262" s="220" t="s">
        <v>283</v>
      </c>
      <c r="G262" s="221" t="s">
        <v>175</v>
      </c>
      <c r="H262" s="222">
        <v>23.594999999999999</v>
      </c>
      <c r="I262" s="223"/>
      <c r="J262" s="224">
        <f>ROUND(I262*H262,2)</f>
        <v>0</v>
      </c>
      <c r="K262" s="220" t="s">
        <v>131</v>
      </c>
      <c r="L262" s="44"/>
      <c r="M262" s="225" t="s">
        <v>1</v>
      </c>
      <c r="N262" s="226" t="s">
        <v>43</v>
      </c>
      <c r="O262" s="91"/>
      <c r="P262" s="227">
        <f>O262*H262</f>
        <v>0</v>
      </c>
      <c r="Q262" s="227">
        <v>1.6299999999999999</v>
      </c>
      <c r="R262" s="227">
        <f>Q262*H262</f>
        <v>38.459849999999996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132</v>
      </c>
      <c r="AT262" s="229" t="s">
        <v>127</v>
      </c>
      <c r="AU262" s="229" t="s">
        <v>87</v>
      </c>
      <c r="AY262" s="17" t="s">
        <v>125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85</v>
      </c>
      <c r="BK262" s="230">
        <f>ROUND(I262*H262,2)</f>
        <v>0</v>
      </c>
      <c r="BL262" s="17" t="s">
        <v>132</v>
      </c>
      <c r="BM262" s="229" t="s">
        <v>284</v>
      </c>
    </row>
    <row r="263" s="13" customFormat="1">
      <c r="A263" s="13"/>
      <c r="B263" s="231"/>
      <c r="C263" s="232"/>
      <c r="D263" s="233" t="s">
        <v>133</v>
      </c>
      <c r="E263" s="234" t="s">
        <v>1</v>
      </c>
      <c r="F263" s="235" t="s">
        <v>134</v>
      </c>
      <c r="G263" s="232"/>
      <c r="H263" s="234" t="s">
        <v>1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133</v>
      </c>
      <c r="AU263" s="241" t="s">
        <v>87</v>
      </c>
      <c r="AV263" s="13" t="s">
        <v>85</v>
      </c>
      <c r="AW263" s="13" t="s">
        <v>34</v>
      </c>
      <c r="AX263" s="13" t="s">
        <v>78</v>
      </c>
      <c r="AY263" s="241" t="s">
        <v>125</v>
      </c>
    </row>
    <row r="264" s="14" customFormat="1">
      <c r="A264" s="14"/>
      <c r="B264" s="242"/>
      <c r="C264" s="243"/>
      <c r="D264" s="233" t="s">
        <v>133</v>
      </c>
      <c r="E264" s="244" t="s">
        <v>1</v>
      </c>
      <c r="F264" s="245" t="s">
        <v>285</v>
      </c>
      <c r="G264" s="243"/>
      <c r="H264" s="246">
        <v>23.594999999999999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2" t="s">
        <v>133</v>
      </c>
      <c r="AU264" s="252" t="s">
        <v>87</v>
      </c>
      <c r="AV264" s="14" t="s">
        <v>87</v>
      </c>
      <c r="AW264" s="14" t="s">
        <v>34</v>
      </c>
      <c r="AX264" s="14" t="s">
        <v>78</v>
      </c>
      <c r="AY264" s="252" t="s">
        <v>125</v>
      </c>
    </row>
    <row r="265" s="15" customFormat="1">
      <c r="A265" s="15"/>
      <c r="B265" s="253"/>
      <c r="C265" s="254"/>
      <c r="D265" s="233" t="s">
        <v>133</v>
      </c>
      <c r="E265" s="255" t="s">
        <v>1</v>
      </c>
      <c r="F265" s="256" t="s">
        <v>138</v>
      </c>
      <c r="G265" s="254"/>
      <c r="H265" s="257">
        <v>23.594999999999999</v>
      </c>
      <c r="I265" s="258"/>
      <c r="J265" s="254"/>
      <c r="K265" s="254"/>
      <c r="L265" s="259"/>
      <c r="M265" s="260"/>
      <c r="N265" s="261"/>
      <c r="O265" s="261"/>
      <c r="P265" s="261"/>
      <c r="Q265" s="261"/>
      <c r="R265" s="261"/>
      <c r="S265" s="261"/>
      <c r="T265" s="262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3" t="s">
        <v>133</v>
      </c>
      <c r="AU265" s="263" t="s">
        <v>87</v>
      </c>
      <c r="AV265" s="15" t="s">
        <v>132</v>
      </c>
      <c r="AW265" s="15" t="s">
        <v>34</v>
      </c>
      <c r="AX265" s="15" t="s">
        <v>85</v>
      </c>
      <c r="AY265" s="263" t="s">
        <v>125</v>
      </c>
    </row>
    <row r="266" s="2" customFormat="1" ht="66.75" customHeight="1">
      <c r="A266" s="38"/>
      <c r="B266" s="39"/>
      <c r="C266" s="218" t="s">
        <v>209</v>
      </c>
      <c r="D266" s="218" t="s">
        <v>127</v>
      </c>
      <c r="E266" s="219" t="s">
        <v>286</v>
      </c>
      <c r="F266" s="220" t="s">
        <v>287</v>
      </c>
      <c r="G266" s="221" t="s">
        <v>160</v>
      </c>
      <c r="H266" s="222">
        <v>143</v>
      </c>
      <c r="I266" s="223"/>
      <c r="J266" s="224">
        <f>ROUND(I266*H266,2)</f>
        <v>0</v>
      </c>
      <c r="K266" s="220" t="s">
        <v>131</v>
      </c>
      <c r="L266" s="44"/>
      <c r="M266" s="225" t="s">
        <v>1</v>
      </c>
      <c r="N266" s="226" t="s">
        <v>43</v>
      </c>
      <c r="O266" s="91"/>
      <c r="P266" s="227">
        <f>O266*H266</f>
        <v>0</v>
      </c>
      <c r="Q266" s="227">
        <v>0.23798440000000001</v>
      </c>
      <c r="R266" s="227">
        <f>Q266*H266</f>
        <v>34.031769199999999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132</v>
      </c>
      <c r="AT266" s="229" t="s">
        <v>127</v>
      </c>
      <c r="AU266" s="229" t="s">
        <v>87</v>
      </c>
      <c r="AY266" s="17" t="s">
        <v>125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85</v>
      </c>
      <c r="BK266" s="230">
        <f>ROUND(I266*H266,2)</f>
        <v>0</v>
      </c>
      <c r="BL266" s="17" t="s">
        <v>132</v>
      </c>
      <c r="BM266" s="229" t="s">
        <v>288</v>
      </c>
    </row>
    <row r="267" s="12" customFormat="1" ht="22.8" customHeight="1">
      <c r="A267" s="12"/>
      <c r="B267" s="202"/>
      <c r="C267" s="203"/>
      <c r="D267" s="204" t="s">
        <v>77</v>
      </c>
      <c r="E267" s="216" t="s">
        <v>132</v>
      </c>
      <c r="F267" s="216" t="s">
        <v>289</v>
      </c>
      <c r="G267" s="203"/>
      <c r="H267" s="203"/>
      <c r="I267" s="206"/>
      <c r="J267" s="217">
        <f>BK267</f>
        <v>0</v>
      </c>
      <c r="K267" s="203"/>
      <c r="L267" s="208"/>
      <c r="M267" s="209"/>
      <c r="N267" s="210"/>
      <c r="O267" s="210"/>
      <c r="P267" s="211">
        <f>SUM(P268:P278)</f>
        <v>0</v>
      </c>
      <c r="Q267" s="210"/>
      <c r="R267" s="211">
        <f>SUM(R268:R278)</f>
        <v>33.427326680000007</v>
      </c>
      <c r="S267" s="210"/>
      <c r="T267" s="212">
        <f>SUM(T268:T278)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3" t="s">
        <v>85</v>
      </c>
      <c r="AT267" s="214" t="s">
        <v>77</v>
      </c>
      <c r="AU267" s="214" t="s">
        <v>85</v>
      </c>
      <c r="AY267" s="213" t="s">
        <v>125</v>
      </c>
      <c r="BK267" s="215">
        <f>SUM(BK268:BK278)</f>
        <v>0</v>
      </c>
    </row>
    <row r="268" s="2" customFormat="1" ht="24.15" customHeight="1">
      <c r="A268" s="38"/>
      <c r="B268" s="39"/>
      <c r="C268" s="218" t="s">
        <v>290</v>
      </c>
      <c r="D268" s="218" t="s">
        <v>127</v>
      </c>
      <c r="E268" s="219" t="s">
        <v>291</v>
      </c>
      <c r="F268" s="220" t="s">
        <v>292</v>
      </c>
      <c r="G268" s="221" t="s">
        <v>175</v>
      </c>
      <c r="H268" s="222">
        <v>1</v>
      </c>
      <c r="I268" s="223"/>
      <c r="J268" s="224">
        <f>ROUND(I268*H268,2)</f>
        <v>0</v>
      </c>
      <c r="K268" s="220" t="s">
        <v>131</v>
      </c>
      <c r="L268" s="44"/>
      <c r="M268" s="225" t="s">
        <v>1</v>
      </c>
      <c r="N268" s="226" t="s">
        <v>43</v>
      </c>
      <c r="O268" s="91"/>
      <c r="P268" s="227">
        <f>O268*H268</f>
        <v>0</v>
      </c>
      <c r="Q268" s="227">
        <v>1.7034</v>
      </c>
      <c r="R268" s="227">
        <f>Q268*H268</f>
        <v>1.7034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132</v>
      </c>
      <c r="AT268" s="229" t="s">
        <v>127</v>
      </c>
      <c r="AU268" s="229" t="s">
        <v>87</v>
      </c>
      <c r="AY268" s="17" t="s">
        <v>125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85</v>
      </c>
      <c r="BK268" s="230">
        <f>ROUND(I268*H268,2)</f>
        <v>0</v>
      </c>
      <c r="BL268" s="17" t="s">
        <v>132</v>
      </c>
      <c r="BM268" s="229" t="s">
        <v>293</v>
      </c>
    </row>
    <row r="269" s="14" customFormat="1">
      <c r="A269" s="14"/>
      <c r="B269" s="242"/>
      <c r="C269" s="243"/>
      <c r="D269" s="233" t="s">
        <v>133</v>
      </c>
      <c r="E269" s="244" t="s">
        <v>1</v>
      </c>
      <c r="F269" s="245" t="s">
        <v>294</v>
      </c>
      <c r="G269" s="243"/>
      <c r="H269" s="246">
        <v>1</v>
      </c>
      <c r="I269" s="247"/>
      <c r="J269" s="243"/>
      <c r="K269" s="243"/>
      <c r="L269" s="248"/>
      <c r="M269" s="249"/>
      <c r="N269" s="250"/>
      <c r="O269" s="250"/>
      <c r="P269" s="250"/>
      <c r="Q269" s="250"/>
      <c r="R269" s="250"/>
      <c r="S269" s="250"/>
      <c r="T269" s="25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2" t="s">
        <v>133</v>
      </c>
      <c r="AU269" s="252" t="s">
        <v>87</v>
      </c>
      <c r="AV269" s="14" t="s">
        <v>87</v>
      </c>
      <c r="AW269" s="14" t="s">
        <v>34</v>
      </c>
      <c r="AX269" s="14" t="s">
        <v>78</v>
      </c>
      <c r="AY269" s="252" t="s">
        <v>125</v>
      </c>
    </row>
    <row r="270" s="15" customFormat="1">
      <c r="A270" s="15"/>
      <c r="B270" s="253"/>
      <c r="C270" s="254"/>
      <c r="D270" s="233" t="s">
        <v>133</v>
      </c>
      <c r="E270" s="255" t="s">
        <v>1</v>
      </c>
      <c r="F270" s="256" t="s">
        <v>138</v>
      </c>
      <c r="G270" s="254"/>
      <c r="H270" s="257">
        <v>1</v>
      </c>
      <c r="I270" s="258"/>
      <c r="J270" s="254"/>
      <c r="K270" s="254"/>
      <c r="L270" s="259"/>
      <c r="M270" s="260"/>
      <c r="N270" s="261"/>
      <c r="O270" s="261"/>
      <c r="P270" s="261"/>
      <c r="Q270" s="261"/>
      <c r="R270" s="261"/>
      <c r="S270" s="261"/>
      <c r="T270" s="262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3" t="s">
        <v>133</v>
      </c>
      <c r="AU270" s="263" t="s">
        <v>87</v>
      </c>
      <c r="AV270" s="15" t="s">
        <v>132</v>
      </c>
      <c r="AW270" s="15" t="s">
        <v>34</v>
      </c>
      <c r="AX270" s="15" t="s">
        <v>85</v>
      </c>
      <c r="AY270" s="263" t="s">
        <v>125</v>
      </c>
    </row>
    <row r="271" s="2" customFormat="1" ht="33" customHeight="1">
      <c r="A271" s="38"/>
      <c r="B271" s="39"/>
      <c r="C271" s="218" t="s">
        <v>213</v>
      </c>
      <c r="D271" s="218" t="s">
        <v>127</v>
      </c>
      <c r="E271" s="219" t="s">
        <v>295</v>
      </c>
      <c r="F271" s="220" t="s">
        <v>296</v>
      </c>
      <c r="G271" s="221" t="s">
        <v>175</v>
      </c>
      <c r="H271" s="222">
        <v>16.670000000000002</v>
      </c>
      <c r="I271" s="223"/>
      <c r="J271" s="224">
        <f>ROUND(I271*H271,2)</f>
        <v>0</v>
      </c>
      <c r="K271" s="220" t="s">
        <v>131</v>
      </c>
      <c r="L271" s="44"/>
      <c r="M271" s="225" t="s">
        <v>1</v>
      </c>
      <c r="N271" s="226" t="s">
        <v>43</v>
      </c>
      <c r="O271" s="91"/>
      <c r="P271" s="227">
        <f>O271*H271</f>
        <v>0</v>
      </c>
      <c r="Q271" s="227">
        <v>1.8907700000000001</v>
      </c>
      <c r="R271" s="227">
        <f>Q271*H271</f>
        <v>31.519135900000006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132</v>
      </c>
      <c r="AT271" s="229" t="s">
        <v>127</v>
      </c>
      <c r="AU271" s="229" t="s">
        <v>87</v>
      </c>
      <c r="AY271" s="17" t="s">
        <v>125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85</v>
      </c>
      <c r="BK271" s="230">
        <f>ROUND(I271*H271,2)</f>
        <v>0</v>
      </c>
      <c r="BL271" s="17" t="s">
        <v>132</v>
      </c>
      <c r="BM271" s="229" t="s">
        <v>297</v>
      </c>
    </row>
    <row r="272" s="13" customFormat="1">
      <c r="A272" s="13"/>
      <c r="B272" s="231"/>
      <c r="C272" s="232"/>
      <c r="D272" s="233" t="s">
        <v>133</v>
      </c>
      <c r="E272" s="234" t="s">
        <v>1</v>
      </c>
      <c r="F272" s="235" t="s">
        <v>134</v>
      </c>
      <c r="G272" s="232"/>
      <c r="H272" s="234" t="s">
        <v>1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133</v>
      </c>
      <c r="AU272" s="241" t="s">
        <v>87</v>
      </c>
      <c r="AV272" s="13" t="s">
        <v>85</v>
      </c>
      <c r="AW272" s="13" t="s">
        <v>34</v>
      </c>
      <c r="AX272" s="13" t="s">
        <v>78</v>
      </c>
      <c r="AY272" s="241" t="s">
        <v>125</v>
      </c>
    </row>
    <row r="273" s="14" customFormat="1">
      <c r="A273" s="14"/>
      <c r="B273" s="242"/>
      <c r="C273" s="243"/>
      <c r="D273" s="233" t="s">
        <v>133</v>
      </c>
      <c r="E273" s="244" t="s">
        <v>1</v>
      </c>
      <c r="F273" s="245" t="s">
        <v>298</v>
      </c>
      <c r="G273" s="243"/>
      <c r="H273" s="246">
        <v>16.670000000000002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2" t="s">
        <v>133</v>
      </c>
      <c r="AU273" s="252" t="s">
        <v>87</v>
      </c>
      <c r="AV273" s="14" t="s">
        <v>87</v>
      </c>
      <c r="AW273" s="14" t="s">
        <v>34</v>
      </c>
      <c r="AX273" s="14" t="s">
        <v>78</v>
      </c>
      <c r="AY273" s="252" t="s">
        <v>125</v>
      </c>
    </row>
    <row r="274" s="15" customFormat="1">
      <c r="A274" s="15"/>
      <c r="B274" s="253"/>
      <c r="C274" s="254"/>
      <c r="D274" s="233" t="s">
        <v>133</v>
      </c>
      <c r="E274" s="255" t="s">
        <v>1</v>
      </c>
      <c r="F274" s="256" t="s">
        <v>138</v>
      </c>
      <c r="G274" s="254"/>
      <c r="H274" s="257">
        <v>16.670000000000002</v>
      </c>
      <c r="I274" s="258"/>
      <c r="J274" s="254"/>
      <c r="K274" s="254"/>
      <c r="L274" s="259"/>
      <c r="M274" s="260"/>
      <c r="N274" s="261"/>
      <c r="O274" s="261"/>
      <c r="P274" s="261"/>
      <c r="Q274" s="261"/>
      <c r="R274" s="261"/>
      <c r="S274" s="261"/>
      <c r="T274" s="262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3" t="s">
        <v>133</v>
      </c>
      <c r="AU274" s="263" t="s">
        <v>87</v>
      </c>
      <c r="AV274" s="15" t="s">
        <v>132</v>
      </c>
      <c r="AW274" s="15" t="s">
        <v>34</v>
      </c>
      <c r="AX274" s="15" t="s">
        <v>85</v>
      </c>
      <c r="AY274" s="263" t="s">
        <v>125</v>
      </c>
    </row>
    <row r="275" s="2" customFormat="1" ht="44.25" customHeight="1">
      <c r="A275" s="38"/>
      <c r="B275" s="39"/>
      <c r="C275" s="218" t="s">
        <v>299</v>
      </c>
      <c r="D275" s="218" t="s">
        <v>127</v>
      </c>
      <c r="E275" s="219" t="s">
        <v>300</v>
      </c>
      <c r="F275" s="220" t="s">
        <v>301</v>
      </c>
      <c r="G275" s="221" t="s">
        <v>175</v>
      </c>
      <c r="H275" s="222">
        <v>0.088999999999999996</v>
      </c>
      <c r="I275" s="223"/>
      <c r="J275" s="224">
        <f>ROUND(I275*H275,2)</f>
        <v>0</v>
      </c>
      <c r="K275" s="220" t="s">
        <v>131</v>
      </c>
      <c r="L275" s="44"/>
      <c r="M275" s="225" t="s">
        <v>1</v>
      </c>
      <c r="N275" s="226" t="s">
        <v>43</v>
      </c>
      <c r="O275" s="91"/>
      <c r="P275" s="227">
        <f>O275*H275</f>
        <v>0</v>
      </c>
      <c r="Q275" s="227">
        <v>2.3010199999999998</v>
      </c>
      <c r="R275" s="227">
        <f>Q275*H275</f>
        <v>0.20479077999999998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132</v>
      </c>
      <c r="AT275" s="229" t="s">
        <v>127</v>
      </c>
      <c r="AU275" s="229" t="s">
        <v>87</v>
      </c>
      <c r="AY275" s="17" t="s">
        <v>125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85</v>
      </c>
      <c r="BK275" s="230">
        <f>ROUND(I275*H275,2)</f>
        <v>0</v>
      </c>
      <c r="BL275" s="17" t="s">
        <v>132</v>
      </c>
      <c r="BM275" s="229" t="s">
        <v>302</v>
      </c>
    </row>
    <row r="276" s="14" customFormat="1">
      <c r="A276" s="14"/>
      <c r="B276" s="242"/>
      <c r="C276" s="243"/>
      <c r="D276" s="233" t="s">
        <v>133</v>
      </c>
      <c r="E276" s="244" t="s">
        <v>1</v>
      </c>
      <c r="F276" s="245" t="s">
        <v>303</v>
      </c>
      <c r="G276" s="243"/>
      <c r="H276" s="246">
        <v>0.066000000000000003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133</v>
      </c>
      <c r="AU276" s="252" t="s">
        <v>87</v>
      </c>
      <c r="AV276" s="14" t="s">
        <v>87</v>
      </c>
      <c r="AW276" s="14" t="s">
        <v>34</v>
      </c>
      <c r="AX276" s="14" t="s">
        <v>78</v>
      </c>
      <c r="AY276" s="252" t="s">
        <v>125</v>
      </c>
    </row>
    <row r="277" s="14" customFormat="1">
      <c r="A277" s="14"/>
      <c r="B277" s="242"/>
      <c r="C277" s="243"/>
      <c r="D277" s="233" t="s">
        <v>133</v>
      </c>
      <c r="E277" s="244" t="s">
        <v>1</v>
      </c>
      <c r="F277" s="245" t="s">
        <v>304</v>
      </c>
      <c r="G277" s="243"/>
      <c r="H277" s="246">
        <v>0.023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2" t="s">
        <v>133</v>
      </c>
      <c r="AU277" s="252" t="s">
        <v>87</v>
      </c>
      <c r="AV277" s="14" t="s">
        <v>87</v>
      </c>
      <c r="AW277" s="14" t="s">
        <v>34</v>
      </c>
      <c r="AX277" s="14" t="s">
        <v>78</v>
      </c>
      <c r="AY277" s="252" t="s">
        <v>125</v>
      </c>
    </row>
    <row r="278" s="15" customFormat="1">
      <c r="A278" s="15"/>
      <c r="B278" s="253"/>
      <c r="C278" s="254"/>
      <c r="D278" s="233" t="s">
        <v>133</v>
      </c>
      <c r="E278" s="255" t="s">
        <v>1</v>
      </c>
      <c r="F278" s="256" t="s">
        <v>138</v>
      </c>
      <c r="G278" s="254"/>
      <c r="H278" s="257">
        <v>0.088999999999999996</v>
      </c>
      <c r="I278" s="258"/>
      <c r="J278" s="254"/>
      <c r="K278" s="254"/>
      <c r="L278" s="259"/>
      <c r="M278" s="260"/>
      <c r="N278" s="261"/>
      <c r="O278" s="261"/>
      <c r="P278" s="261"/>
      <c r="Q278" s="261"/>
      <c r="R278" s="261"/>
      <c r="S278" s="261"/>
      <c r="T278" s="262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3" t="s">
        <v>133</v>
      </c>
      <c r="AU278" s="263" t="s">
        <v>87</v>
      </c>
      <c r="AV278" s="15" t="s">
        <v>132</v>
      </c>
      <c r="AW278" s="15" t="s">
        <v>34</v>
      </c>
      <c r="AX278" s="15" t="s">
        <v>85</v>
      </c>
      <c r="AY278" s="263" t="s">
        <v>125</v>
      </c>
    </row>
    <row r="279" s="12" customFormat="1" ht="22.8" customHeight="1">
      <c r="A279" s="12"/>
      <c r="B279" s="202"/>
      <c r="C279" s="203"/>
      <c r="D279" s="204" t="s">
        <v>77</v>
      </c>
      <c r="E279" s="216" t="s">
        <v>152</v>
      </c>
      <c r="F279" s="216" t="s">
        <v>305</v>
      </c>
      <c r="G279" s="203"/>
      <c r="H279" s="203"/>
      <c r="I279" s="206"/>
      <c r="J279" s="217">
        <f>BK279</f>
        <v>0</v>
      </c>
      <c r="K279" s="203"/>
      <c r="L279" s="208"/>
      <c r="M279" s="209"/>
      <c r="N279" s="210"/>
      <c r="O279" s="210"/>
      <c r="P279" s="211">
        <f>SUM(P280:P303)</f>
        <v>0</v>
      </c>
      <c r="Q279" s="210"/>
      <c r="R279" s="211">
        <f>SUM(R280:R303)</f>
        <v>45.916967120000002</v>
      </c>
      <c r="S279" s="210"/>
      <c r="T279" s="212">
        <f>SUM(T280:T303)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3" t="s">
        <v>85</v>
      </c>
      <c r="AT279" s="214" t="s">
        <v>77</v>
      </c>
      <c r="AU279" s="214" t="s">
        <v>85</v>
      </c>
      <c r="AY279" s="213" t="s">
        <v>125</v>
      </c>
      <c r="BK279" s="215">
        <f>SUM(BK280:BK303)</f>
        <v>0</v>
      </c>
    </row>
    <row r="280" s="2" customFormat="1" ht="33" customHeight="1">
      <c r="A280" s="38"/>
      <c r="B280" s="39"/>
      <c r="C280" s="218" t="s">
        <v>216</v>
      </c>
      <c r="D280" s="218" t="s">
        <v>127</v>
      </c>
      <c r="E280" s="219" t="s">
        <v>306</v>
      </c>
      <c r="F280" s="220" t="s">
        <v>307</v>
      </c>
      <c r="G280" s="221" t="s">
        <v>130</v>
      </c>
      <c r="H280" s="222">
        <v>41.899999999999999</v>
      </c>
      <c r="I280" s="223"/>
      <c r="J280" s="224">
        <f>ROUND(I280*H280,2)</f>
        <v>0</v>
      </c>
      <c r="K280" s="220" t="s">
        <v>131</v>
      </c>
      <c r="L280" s="44"/>
      <c r="M280" s="225" t="s">
        <v>1</v>
      </c>
      <c r="N280" s="226" t="s">
        <v>43</v>
      </c>
      <c r="O280" s="91"/>
      <c r="P280" s="227">
        <f>O280*H280</f>
        <v>0</v>
      </c>
      <c r="Q280" s="227">
        <v>0.46000000000000002</v>
      </c>
      <c r="R280" s="227">
        <f>Q280*H280</f>
        <v>19.274000000000001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132</v>
      </c>
      <c r="AT280" s="229" t="s">
        <v>127</v>
      </c>
      <c r="AU280" s="229" t="s">
        <v>87</v>
      </c>
      <c r="AY280" s="17" t="s">
        <v>125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85</v>
      </c>
      <c r="BK280" s="230">
        <f>ROUND(I280*H280,2)</f>
        <v>0</v>
      </c>
      <c r="BL280" s="17" t="s">
        <v>132</v>
      </c>
      <c r="BM280" s="229" t="s">
        <v>308</v>
      </c>
    </row>
    <row r="281" s="13" customFormat="1">
      <c r="A281" s="13"/>
      <c r="B281" s="231"/>
      <c r="C281" s="232"/>
      <c r="D281" s="233" t="s">
        <v>133</v>
      </c>
      <c r="E281" s="234" t="s">
        <v>1</v>
      </c>
      <c r="F281" s="235" t="s">
        <v>134</v>
      </c>
      <c r="G281" s="232"/>
      <c r="H281" s="234" t="s">
        <v>1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133</v>
      </c>
      <c r="AU281" s="241" t="s">
        <v>87</v>
      </c>
      <c r="AV281" s="13" t="s">
        <v>85</v>
      </c>
      <c r="AW281" s="13" t="s">
        <v>34</v>
      </c>
      <c r="AX281" s="13" t="s">
        <v>78</v>
      </c>
      <c r="AY281" s="241" t="s">
        <v>125</v>
      </c>
    </row>
    <row r="282" s="13" customFormat="1">
      <c r="A282" s="13"/>
      <c r="B282" s="231"/>
      <c r="C282" s="232"/>
      <c r="D282" s="233" t="s">
        <v>133</v>
      </c>
      <c r="E282" s="234" t="s">
        <v>1</v>
      </c>
      <c r="F282" s="235" t="s">
        <v>135</v>
      </c>
      <c r="G282" s="232"/>
      <c r="H282" s="234" t="s">
        <v>1</v>
      </c>
      <c r="I282" s="236"/>
      <c r="J282" s="232"/>
      <c r="K282" s="232"/>
      <c r="L282" s="237"/>
      <c r="M282" s="238"/>
      <c r="N282" s="239"/>
      <c r="O282" s="239"/>
      <c r="P282" s="239"/>
      <c r="Q282" s="239"/>
      <c r="R282" s="239"/>
      <c r="S282" s="239"/>
      <c r="T282" s="24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1" t="s">
        <v>133</v>
      </c>
      <c r="AU282" s="241" t="s">
        <v>87</v>
      </c>
      <c r="AV282" s="13" t="s">
        <v>85</v>
      </c>
      <c r="AW282" s="13" t="s">
        <v>34</v>
      </c>
      <c r="AX282" s="13" t="s">
        <v>78</v>
      </c>
      <c r="AY282" s="241" t="s">
        <v>125</v>
      </c>
    </row>
    <row r="283" s="14" customFormat="1">
      <c r="A283" s="14"/>
      <c r="B283" s="242"/>
      <c r="C283" s="243"/>
      <c r="D283" s="233" t="s">
        <v>133</v>
      </c>
      <c r="E283" s="244" t="s">
        <v>1</v>
      </c>
      <c r="F283" s="245" t="s">
        <v>309</v>
      </c>
      <c r="G283" s="243"/>
      <c r="H283" s="246">
        <v>31.899999999999999</v>
      </c>
      <c r="I283" s="247"/>
      <c r="J283" s="243"/>
      <c r="K283" s="243"/>
      <c r="L283" s="248"/>
      <c r="M283" s="249"/>
      <c r="N283" s="250"/>
      <c r="O283" s="250"/>
      <c r="P283" s="250"/>
      <c r="Q283" s="250"/>
      <c r="R283" s="250"/>
      <c r="S283" s="250"/>
      <c r="T283" s="25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2" t="s">
        <v>133</v>
      </c>
      <c r="AU283" s="252" t="s">
        <v>87</v>
      </c>
      <c r="AV283" s="14" t="s">
        <v>87</v>
      </c>
      <c r="AW283" s="14" t="s">
        <v>34</v>
      </c>
      <c r="AX283" s="14" t="s">
        <v>78</v>
      </c>
      <c r="AY283" s="252" t="s">
        <v>125</v>
      </c>
    </row>
    <row r="284" s="14" customFormat="1">
      <c r="A284" s="14"/>
      <c r="B284" s="242"/>
      <c r="C284" s="243"/>
      <c r="D284" s="233" t="s">
        <v>133</v>
      </c>
      <c r="E284" s="244" t="s">
        <v>1</v>
      </c>
      <c r="F284" s="245" t="s">
        <v>142</v>
      </c>
      <c r="G284" s="243"/>
      <c r="H284" s="246">
        <v>10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2" t="s">
        <v>133</v>
      </c>
      <c r="AU284" s="252" t="s">
        <v>87</v>
      </c>
      <c r="AV284" s="14" t="s">
        <v>87</v>
      </c>
      <c r="AW284" s="14" t="s">
        <v>34</v>
      </c>
      <c r="AX284" s="14" t="s">
        <v>78</v>
      </c>
      <c r="AY284" s="252" t="s">
        <v>125</v>
      </c>
    </row>
    <row r="285" s="15" customFormat="1">
      <c r="A285" s="15"/>
      <c r="B285" s="253"/>
      <c r="C285" s="254"/>
      <c r="D285" s="233" t="s">
        <v>133</v>
      </c>
      <c r="E285" s="255" t="s">
        <v>1</v>
      </c>
      <c r="F285" s="256" t="s">
        <v>138</v>
      </c>
      <c r="G285" s="254"/>
      <c r="H285" s="257">
        <v>41.899999999999999</v>
      </c>
      <c r="I285" s="258"/>
      <c r="J285" s="254"/>
      <c r="K285" s="254"/>
      <c r="L285" s="259"/>
      <c r="M285" s="260"/>
      <c r="N285" s="261"/>
      <c r="O285" s="261"/>
      <c r="P285" s="261"/>
      <c r="Q285" s="261"/>
      <c r="R285" s="261"/>
      <c r="S285" s="261"/>
      <c r="T285" s="262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3" t="s">
        <v>133</v>
      </c>
      <c r="AU285" s="263" t="s">
        <v>87</v>
      </c>
      <c r="AV285" s="15" t="s">
        <v>132</v>
      </c>
      <c r="AW285" s="15" t="s">
        <v>34</v>
      </c>
      <c r="AX285" s="15" t="s">
        <v>85</v>
      </c>
      <c r="AY285" s="263" t="s">
        <v>125</v>
      </c>
    </row>
    <row r="286" s="2" customFormat="1" ht="37.8" customHeight="1">
      <c r="A286" s="38"/>
      <c r="B286" s="39"/>
      <c r="C286" s="218" t="s">
        <v>310</v>
      </c>
      <c r="D286" s="218" t="s">
        <v>127</v>
      </c>
      <c r="E286" s="219" t="s">
        <v>311</v>
      </c>
      <c r="F286" s="220" t="s">
        <v>312</v>
      </c>
      <c r="G286" s="221" t="s">
        <v>130</v>
      </c>
      <c r="H286" s="222">
        <v>59.399999999999999</v>
      </c>
      <c r="I286" s="223"/>
      <c r="J286" s="224">
        <f>ROUND(I286*H286,2)</f>
        <v>0</v>
      </c>
      <c r="K286" s="220" t="s">
        <v>131</v>
      </c>
      <c r="L286" s="44"/>
      <c r="M286" s="225" t="s">
        <v>1</v>
      </c>
      <c r="N286" s="226" t="s">
        <v>43</v>
      </c>
      <c r="O286" s="91"/>
      <c r="P286" s="227">
        <f>O286*H286</f>
        <v>0</v>
      </c>
      <c r="Q286" s="227">
        <v>0.30651479999999998</v>
      </c>
      <c r="R286" s="227">
        <f>Q286*H286</f>
        <v>18.20697912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132</v>
      </c>
      <c r="AT286" s="229" t="s">
        <v>127</v>
      </c>
      <c r="AU286" s="229" t="s">
        <v>87</v>
      </c>
      <c r="AY286" s="17" t="s">
        <v>125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85</v>
      </c>
      <c r="BK286" s="230">
        <f>ROUND(I286*H286,2)</f>
        <v>0</v>
      </c>
      <c r="BL286" s="17" t="s">
        <v>132</v>
      </c>
      <c r="BM286" s="229" t="s">
        <v>313</v>
      </c>
    </row>
    <row r="287" s="13" customFormat="1">
      <c r="A287" s="13"/>
      <c r="B287" s="231"/>
      <c r="C287" s="232"/>
      <c r="D287" s="233" t="s">
        <v>133</v>
      </c>
      <c r="E287" s="234" t="s">
        <v>1</v>
      </c>
      <c r="F287" s="235" t="s">
        <v>134</v>
      </c>
      <c r="G287" s="232"/>
      <c r="H287" s="234" t="s">
        <v>1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133</v>
      </c>
      <c r="AU287" s="241" t="s">
        <v>87</v>
      </c>
      <c r="AV287" s="13" t="s">
        <v>85</v>
      </c>
      <c r="AW287" s="13" t="s">
        <v>34</v>
      </c>
      <c r="AX287" s="13" t="s">
        <v>78</v>
      </c>
      <c r="AY287" s="241" t="s">
        <v>125</v>
      </c>
    </row>
    <row r="288" s="13" customFormat="1">
      <c r="A288" s="13"/>
      <c r="B288" s="231"/>
      <c r="C288" s="232"/>
      <c r="D288" s="233" t="s">
        <v>133</v>
      </c>
      <c r="E288" s="234" t="s">
        <v>1</v>
      </c>
      <c r="F288" s="235" t="s">
        <v>135</v>
      </c>
      <c r="G288" s="232"/>
      <c r="H288" s="234" t="s">
        <v>1</v>
      </c>
      <c r="I288" s="236"/>
      <c r="J288" s="232"/>
      <c r="K288" s="232"/>
      <c r="L288" s="237"/>
      <c r="M288" s="238"/>
      <c r="N288" s="239"/>
      <c r="O288" s="239"/>
      <c r="P288" s="239"/>
      <c r="Q288" s="239"/>
      <c r="R288" s="239"/>
      <c r="S288" s="239"/>
      <c r="T288" s="24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1" t="s">
        <v>133</v>
      </c>
      <c r="AU288" s="241" t="s">
        <v>87</v>
      </c>
      <c r="AV288" s="13" t="s">
        <v>85</v>
      </c>
      <c r="AW288" s="13" t="s">
        <v>34</v>
      </c>
      <c r="AX288" s="13" t="s">
        <v>78</v>
      </c>
      <c r="AY288" s="241" t="s">
        <v>125</v>
      </c>
    </row>
    <row r="289" s="14" customFormat="1">
      <c r="A289" s="14"/>
      <c r="B289" s="242"/>
      <c r="C289" s="243"/>
      <c r="D289" s="233" t="s">
        <v>133</v>
      </c>
      <c r="E289" s="244" t="s">
        <v>1</v>
      </c>
      <c r="F289" s="245" t="s">
        <v>136</v>
      </c>
      <c r="G289" s="243"/>
      <c r="H289" s="246">
        <v>46.399999999999999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2" t="s">
        <v>133</v>
      </c>
      <c r="AU289" s="252" t="s">
        <v>87</v>
      </c>
      <c r="AV289" s="14" t="s">
        <v>87</v>
      </c>
      <c r="AW289" s="14" t="s">
        <v>34</v>
      </c>
      <c r="AX289" s="14" t="s">
        <v>78</v>
      </c>
      <c r="AY289" s="252" t="s">
        <v>125</v>
      </c>
    </row>
    <row r="290" s="14" customFormat="1">
      <c r="A290" s="14"/>
      <c r="B290" s="242"/>
      <c r="C290" s="243"/>
      <c r="D290" s="233" t="s">
        <v>133</v>
      </c>
      <c r="E290" s="244" t="s">
        <v>1</v>
      </c>
      <c r="F290" s="245" t="s">
        <v>137</v>
      </c>
      <c r="G290" s="243"/>
      <c r="H290" s="246">
        <v>13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2" t="s">
        <v>133</v>
      </c>
      <c r="AU290" s="252" t="s">
        <v>87</v>
      </c>
      <c r="AV290" s="14" t="s">
        <v>87</v>
      </c>
      <c r="AW290" s="14" t="s">
        <v>34</v>
      </c>
      <c r="AX290" s="14" t="s">
        <v>78</v>
      </c>
      <c r="AY290" s="252" t="s">
        <v>125</v>
      </c>
    </row>
    <row r="291" s="15" customFormat="1">
      <c r="A291" s="15"/>
      <c r="B291" s="253"/>
      <c r="C291" s="254"/>
      <c r="D291" s="233" t="s">
        <v>133</v>
      </c>
      <c r="E291" s="255" t="s">
        <v>1</v>
      </c>
      <c r="F291" s="256" t="s">
        <v>138</v>
      </c>
      <c r="G291" s="254"/>
      <c r="H291" s="257">
        <v>59.399999999999999</v>
      </c>
      <c r="I291" s="258"/>
      <c r="J291" s="254"/>
      <c r="K291" s="254"/>
      <c r="L291" s="259"/>
      <c r="M291" s="260"/>
      <c r="N291" s="261"/>
      <c r="O291" s="261"/>
      <c r="P291" s="261"/>
      <c r="Q291" s="261"/>
      <c r="R291" s="261"/>
      <c r="S291" s="261"/>
      <c r="T291" s="262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3" t="s">
        <v>133</v>
      </c>
      <c r="AU291" s="263" t="s">
        <v>87</v>
      </c>
      <c r="AV291" s="15" t="s">
        <v>132</v>
      </c>
      <c r="AW291" s="15" t="s">
        <v>34</v>
      </c>
      <c r="AX291" s="15" t="s">
        <v>85</v>
      </c>
      <c r="AY291" s="263" t="s">
        <v>125</v>
      </c>
    </row>
    <row r="292" s="2" customFormat="1" ht="78" customHeight="1">
      <c r="A292" s="38"/>
      <c r="B292" s="39"/>
      <c r="C292" s="218" t="s">
        <v>222</v>
      </c>
      <c r="D292" s="218" t="s">
        <v>127</v>
      </c>
      <c r="E292" s="219" t="s">
        <v>314</v>
      </c>
      <c r="F292" s="220" t="s">
        <v>315</v>
      </c>
      <c r="G292" s="221" t="s">
        <v>130</v>
      </c>
      <c r="H292" s="222">
        <v>59.399999999999999</v>
      </c>
      <c r="I292" s="223"/>
      <c r="J292" s="224">
        <f>ROUND(I292*H292,2)</f>
        <v>0</v>
      </c>
      <c r="K292" s="220" t="s">
        <v>131</v>
      </c>
      <c r="L292" s="44"/>
      <c r="M292" s="225" t="s">
        <v>1</v>
      </c>
      <c r="N292" s="226" t="s">
        <v>43</v>
      </c>
      <c r="O292" s="91"/>
      <c r="P292" s="227">
        <f>O292*H292</f>
        <v>0</v>
      </c>
      <c r="Q292" s="227">
        <v>0.11162</v>
      </c>
      <c r="R292" s="227">
        <f>Q292*H292</f>
        <v>6.6302279999999998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132</v>
      </c>
      <c r="AT292" s="229" t="s">
        <v>127</v>
      </c>
      <c r="AU292" s="229" t="s">
        <v>87</v>
      </c>
      <c r="AY292" s="17" t="s">
        <v>125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85</v>
      </c>
      <c r="BK292" s="230">
        <f>ROUND(I292*H292,2)</f>
        <v>0</v>
      </c>
      <c r="BL292" s="17" t="s">
        <v>132</v>
      </c>
      <c r="BM292" s="229" t="s">
        <v>316</v>
      </c>
    </row>
    <row r="293" s="13" customFormat="1">
      <c r="A293" s="13"/>
      <c r="B293" s="231"/>
      <c r="C293" s="232"/>
      <c r="D293" s="233" t="s">
        <v>133</v>
      </c>
      <c r="E293" s="234" t="s">
        <v>1</v>
      </c>
      <c r="F293" s="235" t="s">
        <v>317</v>
      </c>
      <c r="G293" s="232"/>
      <c r="H293" s="234" t="s">
        <v>1</v>
      </c>
      <c r="I293" s="236"/>
      <c r="J293" s="232"/>
      <c r="K293" s="232"/>
      <c r="L293" s="237"/>
      <c r="M293" s="238"/>
      <c r="N293" s="239"/>
      <c r="O293" s="239"/>
      <c r="P293" s="239"/>
      <c r="Q293" s="239"/>
      <c r="R293" s="239"/>
      <c r="S293" s="239"/>
      <c r="T293" s="24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133</v>
      </c>
      <c r="AU293" s="241" t="s">
        <v>87</v>
      </c>
      <c r="AV293" s="13" t="s">
        <v>85</v>
      </c>
      <c r="AW293" s="13" t="s">
        <v>34</v>
      </c>
      <c r="AX293" s="13" t="s">
        <v>78</v>
      </c>
      <c r="AY293" s="241" t="s">
        <v>125</v>
      </c>
    </row>
    <row r="294" s="13" customFormat="1">
      <c r="A294" s="13"/>
      <c r="B294" s="231"/>
      <c r="C294" s="232"/>
      <c r="D294" s="233" t="s">
        <v>133</v>
      </c>
      <c r="E294" s="234" t="s">
        <v>1</v>
      </c>
      <c r="F294" s="235" t="s">
        <v>134</v>
      </c>
      <c r="G294" s="232"/>
      <c r="H294" s="234" t="s">
        <v>1</v>
      </c>
      <c r="I294" s="236"/>
      <c r="J294" s="232"/>
      <c r="K294" s="232"/>
      <c r="L294" s="237"/>
      <c r="M294" s="238"/>
      <c r="N294" s="239"/>
      <c r="O294" s="239"/>
      <c r="P294" s="239"/>
      <c r="Q294" s="239"/>
      <c r="R294" s="239"/>
      <c r="S294" s="239"/>
      <c r="T294" s="24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1" t="s">
        <v>133</v>
      </c>
      <c r="AU294" s="241" t="s">
        <v>87</v>
      </c>
      <c r="AV294" s="13" t="s">
        <v>85</v>
      </c>
      <c r="AW294" s="13" t="s">
        <v>34</v>
      </c>
      <c r="AX294" s="13" t="s">
        <v>78</v>
      </c>
      <c r="AY294" s="241" t="s">
        <v>125</v>
      </c>
    </row>
    <row r="295" s="13" customFormat="1">
      <c r="A295" s="13"/>
      <c r="B295" s="231"/>
      <c r="C295" s="232"/>
      <c r="D295" s="233" t="s">
        <v>133</v>
      </c>
      <c r="E295" s="234" t="s">
        <v>1</v>
      </c>
      <c r="F295" s="235" t="s">
        <v>135</v>
      </c>
      <c r="G295" s="232"/>
      <c r="H295" s="234" t="s">
        <v>1</v>
      </c>
      <c r="I295" s="236"/>
      <c r="J295" s="232"/>
      <c r="K295" s="232"/>
      <c r="L295" s="237"/>
      <c r="M295" s="238"/>
      <c r="N295" s="239"/>
      <c r="O295" s="239"/>
      <c r="P295" s="239"/>
      <c r="Q295" s="239"/>
      <c r="R295" s="239"/>
      <c r="S295" s="239"/>
      <c r="T295" s="24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1" t="s">
        <v>133</v>
      </c>
      <c r="AU295" s="241" t="s">
        <v>87</v>
      </c>
      <c r="AV295" s="13" t="s">
        <v>85</v>
      </c>
      <c r="AW295" s="13" t="s">
        <v>34</v>
      </c>
      <c r="AX295" s="13" t="s">
        <v>78</v>
      </c>
      <c r="AY295" s="241" t="s">
        <v>125</v>
      </c>
    </row>
    <row r="296" s="14" customFormat="1">
      <c r="A296" s="14"/>
      <c r="B296" s="242"/>
      <c r="C296" s="243"/>
      <c r="D296" s="233" t="s">
        <v>133</v>
      </c>
      <c r="E296" s="244" t="s">
        <v>1</v>
      </c>
      <c r="F296" s="245" t="s">
        <v>136</v>
      </c>
      <c r="G296" s="243"/>
      <c r="H296" s="246">
        <v>46.399999999999999</v>
      </c>
      <c r="I296" s="247"/>
      <c r="J296" s="243"/>
      <c r="K296" s="243"/>
      <c r="L296" s="248"/>
      <c r="M296" s="249"/>
      <c r="N296" s="250"/>
      <c r="O296" s="250"/>
      <c r="P296" s="250"/>
      <c r="Q296" s="250"/>
      <c r="R296" s="250"/>
      <c r="S296" s="250"/>
      <c r="T296" s="25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2" t="s">
        <v>133</v>
      </c>
      <c r="AU296" s="252" t="s">
        <v>87</v>
      </c>
      <c r="AV296" s="14" t="s">
        <v>87</v>
      </c>
      <c r="AW296" s="14" t="s">
        <v>34</v>
      </c>
      <c r="AX296" s="14" t="s">
        <v>78</v>
      </c>
      <c r="AY296" s="252" t="s">
        <v>125</v>
      </c>
    </row>
    <row r="297" s="14" customFormat="1">
      <c r="A297" s="14"/>
      <c r="B297" s="242"/>
      <c r="C297" s="243"/>
      <c r="D297" s="233" t="s">
        <v>133</v>
      </c>
      <c r="E297" s="244" t="s">
        <v>1</v>
      </c>
      <c r="F297" s="245" t="s">
        <v>137</v>
      </c>
      <c r="G297" s="243"/>
      <c r="H297" s="246">
        <v>13</v>
      </c>
      <c r="I297" s="247"/>
      <c r="J297" s="243"/>
      <c r="K297" s="243"/>
      <c r="L297" s="248"/>
      <c r="M297" s="249"/>
      <c r="N297" s="250"/>
      <c r="O297" s="250"/>
      <c r="P297" s="250"/>
      <c r="Q297" s="250"/>
      <c r="R297" s="250"/>
      <c r="S297" s="250"/>
      <c r="T297" s="25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2" t="s">
        <v>133</v>
      </c>
      <c r="AU297" s="252" t="s">
        <v>87</v>
      </c>
      <c r="AV297" s="14" t="s">
        <v>87</v>
      </c>
      <c r="AW297" s="14" t="s">
        <v>34</v>
      </c>
      <c r="AX297" s="14" t="s">
        <v>78</v>
      </c>
      <c r="AY297" s="252" t="s">
        <v>125</v>
      </c>
    </row>
    <row r="298" s="15" customFormat="1">
      <c r="A298" s="15"/>
      <c r="B298" s="253"/>
      <c r="C298" s="254"/>
      <c r="D298" s="233" t="s">
        <v>133</v>
      </c>
      <c r="E298" s="255" t="s">
        <v>1</v>
      </c>
      <c r="F298" s="256" t="s">
        <v>138</v>
      </c>
      <c r="G298" s="254"/>
      <c r="H298" s="257">
        <v>59.399999999999999</v>
      </c>
      <c r="I298" s="258"/>
      <c r="J298" s="254"/>
      <c r="K298" s="254"/>
      <c r="L298" s="259"/>
      <c r="M298" s="260"/>
      <c r="N298" s="261"/>
      <c r="O298" s="261"/>
      <c r="P298" s="261"/>
      <c r="Q298" s="261"/>
      <c r="R298" s="261"/>
      <c r="S298" s="261"/>
      <c r="T298" s="262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3" t="s">
        <v>133</v>
      </c>
      <c r="AU298" s="263" t="s">
        <v>87</v>
      </c>
      <c r="AV298" s="15" t="s">
        <v>132</v>
      </c>
      <c r="AW298" s="15" t="s">
        <v>34</v>
      </c>
      <c r="AX298" s="15" t="s">
        <v>85</v>
      </c>
      <c r="AY298" s="263" t="s">
        <v>125</v>
      </c>
    </row>
    <row r="299" s="2" customFormat="1" ht="24.15" customHeight="1">
      <c r="A299" s="38"/>
      <c r="B299" s="39"/>
      <c r="C299" s="264" t="s">
        <v>318</v>
      </c>
      <c r="D299" s="264" t="s">
        <v>193</v>
      </c>
      <c r="E299" s="265" t="s">
        <v>319</v>
      </c>
      <c r="F299" s="266" t="s">
        <v>320</v>
      </c>
      <c r="G299" s="267" t="s">
        <v>130</v>
      </c>
      <c r="H299" s="268">
        <v>11.880000000000001</v>
      </c>
      <c r="I299" s="269"/>
      <c r="J299" s="270">
        <f>ROUND(I299*H299,2)</f>
        <v>0</v>
      </c>
      <c r="K299" s="266" t="s">
        <v>131</v>
      </c>
      <c r="L299" s="271"/>
      <c r="M299" s="272" t="s">
        <v>1</v>
      </c>
      <c r="N299" s="273" t="s">
        <v>43</v>
      </c>
      <c r="O299" s="91"/>
      <c r="P299" s="227">
        <f>O299*H299</f>
        <v>0</v>
      </c>
      <c r="Q299" s="227">
        <v>0.152</v>
      </c>
      <c r="R299" s="227">
        <f>Q299*H299</f>
        <v>1.80576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150</v>
      </c>
      <c r="AT299" s="229" t="s">
        <v>193</v>
      </c>
      <c r="AU299" s="229" t="s">
        <v>87</v>
      </c>
      <c r="AY299" s="17" t="s">
        <v>125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85</v>
      </c>
      <c r="BK299" s="230">
        <f>ROUND(I299*H299,2)</f>
        <v>0</v>
      </c>
      <c r="BL299" s="17" t="s">
        <v>132</v>
      </c>
      <c r="BM299" s="229" t="s">
        <v>321</v>
      </c>
    </row>
    <row r="300" s="2" customFormat="1">
      <c r="A300" s="38"/>
      <c r="B300" s="39"/>
      <c r="C300" s="40"/>
      <c r="D300" s="233" t="s">
        <v>250</v>
      </c>
      <c r="E300" s="40"/>
      <c r="F300" s="275" t="s">
        <v>322</v>
      </c>
      <c r="G300" s="40"/>
      <c r="H300" s="40"/>
      <c r="I300" s="276"/>
      <c r="J300" s="40"/>
      <c r="K300" s="40"/>
      <c r="L300" s="44"/>
      <c r="M300" s="277"/>
      <c r="N300" s="278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250</v>
      </c>
      <c r="AU300" s="17" t="s">
        <v>87</v>
      </c>
    </row>
    <row r="301" s="13" customFormat="1">
      <c r="A301" s="13"/>
      <c r="B301" s="231"/>
      <c r="C301" s="232"/>
      <c r="D301" s="233" t="s">
        <v>133</v>
      </c>
      <c r="E301" s="234" t="s">
        <v>1</v>
      </c>
      <c r="F301" s="235" t="s">
        <v>323</v>
      </c>
      <c r="G301" s="232"/>
      <c r="H301" s="234" t="s">
        <v>1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1" t="s">
        <v>133</v>
      </c>
      <c r="AU301" s="241" t="s">
        <v>87</v>
      </c>
      <c r="AV301" s="13" t="s">
        <v>85</v>
      </c>
      <c r="AW301" s="13" t="s">
        <v>34</v>
      </c>
      <c r="AX301" s="13" t="s">
        <v>78</v>
      </c>
      <c r="AY301" s="241" t="s">
        <v>125</v>
      </c>
    </row>
    <row r="302" s="14" customFormat="1">
      <c r="A302" s="14"/>
      <c r="B302" s="242"/>
      <c r="C302" s="243"/>
      <c r="D302" s="233" t="s">
        <v>133</v>
      </c>
      <c r="E302" s="244" t="s">
        <v>1</v>
      </c>
      <c r="F302" s="245" t="s">
        <v>324</v>
      </c>
      <c r="G302" s="243"/>
      <c r="H302" s="246">
        <v>11.880000000000001</v>
      </c>
      <c r="I302" s="247"/>
      <c r="J302" s="243"/>
      <c r="K302" s="243"/>
      <c r="L302" s="248"/>
      <c r="M302" s="249"/>
      <c r="N302" s="250"/>
      <c r="O302" s="250"/>
      <c r="P302" s="250"/>
      <c r="Q302" s="250"/>
      <c r="R302" s="250"/>
      <c r="S302" s="250"/>
      <c r="T302" s="25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2" t="s">
        <v>133</v>
      </c>
      <c r="AU302" s="252" t="s">
        <v>87</v>
      </c>
      <c r="AV302" s="14" t="s">
        <v>87</v>
      </c>
      <c r="AW302" s="14" t="s">
        <v>34</v>
      </c>
      <c r="AX302" s="14" t="s">
        <v>78</v>
      </c>
      <c r="AY302" s="252" t="s">
        <v>125</v>
      </c>
    </row>
    <row r="303" s="15" customFormat="1">
      <c r="A303" s="15"/>
      <c r="B303" s="253"/>
      <c r="C303" s="254"/>
      <c r="D303" s="233" t="s">
        <v>133</v>
      </c>
      <c r="E303" s="255" t="s">
        <v>1</v>
      </c>
      <c r="F303" s="256" t="s">
        <v>138</v>
      </c>
      <c r="G303" s="254"/>
      <c r="H303" s="257">
        <v>11.880000000000001</v>
      </c>
      <c r="I303" s="258"/>
      <c r="J303" s="254"/>
      <c r="K303" s="254"/>
      <c r="L303" s="259"/>
      <c r="M303" s="260"/>
      <c r="N303" s="261"/>
      <c r="O303" s="261"/>
      <c r="P303" s="261"/>
      <c r="Q303" s="261"/>
      <c r="R303" s="261"/>
      <c r="S303" s="261"/>
      <c r="T303" s="262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3" t="s">
        <v>133</v>
      </c>
      <c r="AU303" s="263" t="s">
        <v>87</v>
      </c>
      <c r="AV303" s="15" t="s">
        <v>132</v>
      </c>
      <c r="AW303" s="15" t="s">
        <v>34</v>
      </c>
      <c r="AX303" s="15" t="s">
        <v>85</v>
      </c>
      <c r="AY303" s="263" t="s">
        <v>125</v>
      </c>
    </row>
    <row r="304" s="12" customFormat="1" ht="22.8" customHeight="1">
      <c r="A304" s="12"/>
      <c r="B304" s="202"/>
      <c r="C304" s="203"/>
      <c r="D304" s="204" t="s">
        <v>77</v>
      </c>
      <c r="E304" s="216" t="s">
        <v>150</v>
      </c>
      <c r="F304" s="216" t="s">
        <v>325</v>
      </c>
      <c r="G304" s="203"/>
      <c r="H304" s="203"/>
      <c r="I304" s="206"/>
      <c r="J304" s="217">
        <f>BK304</f>
        <v>0</v>
      </c>
      <c r="K304" s="203"/>
      <c r="L304" s="208"/>
      <c r="M304" s="209"/>
      <c r="N304" s="210"/>
      <c r="O304" s="210"/>
      <c r="P304" s="211">
        <f>SUM(P305:P354)</f>
        <v>0</v>
      </c>
      <c r="Q304" s="210"/>
      <c r="R304" s="211">
        <f>SUM(R305:R354)</f>
        <v>0.68028840999999995</v>
      </c>
      <c r="S304" s="210"/>
      <c r="T304" s="212">
        <f>SUM(T305:T354)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3" t="s">
        <v>85</v>
      </c>
      <c r="AT304" s="214" t="s">
        <v>77</v>
      </c>
      <c r="AU304" s="214" t="s">
        <v>85</v>
      </c>
      <c r="AY304" s="213" t="s">
        <v>125</v>
      </c>
      <c r="BK304" s="215">
        <f>SUM(BK305:BK354)</f>
        <v>0</v>
      </c>
    </row>
    <row r="305" s="2" customFormat="1" ht="55.5" customHeight="1">
      <c r="A305" s="38"/>
      <c r="B305" s="39"/>
      <c r="C305" s="218" t="s">
        <v>228</v>
      </c>
      <c r="D305" s="218" t="s">
        <v>127</v>
      </c>
      <c r="E305" s="219" t="s">
        <v>326</v>
      </c>
      <c r="F305" s="220" t="s">
        <v>327</v>
      </c>
      <c r="G305" s="221" t="s">
        <v>328</v>
      </c>
      <c r="H305" s="222">
        <v>3</v>
      </c>
      <c r="I305" s="223"/>
      <c r="J305" s="224">
        <f>ROUND(I305*H305,2)</f>
        <v>0</v>
      </c>
      <c r="K305" s="220" t="s">
        <v>131</v>
      </c>
      <c r="L305" s="44"/>
      <c r="M305" s="225" t="s">
        <v>1</v>
      </c>
      <c r="N305" s="226" t="s">
        <v>43</v>
      </c>
      <c r="O305" s="91"/>
      <c r="P305" s="227">
        <f>O305*H305</f>
        <v>0</v>
      </c>
      <c r="Q305" s="227">
        <v>0.00020594999999999999</v>
      </c>
      <c r="R305" s="227">
        <f>Q305*H305</f>
        <v>0.00061784999999999997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132</v>
      </c>
      <c r="AT305" s="229" t="s">
        <v>127</v>
      </c>
      <c r="AU305" s="229" t="s">
        <v>87</v>
      </c>
      <c r="AY305" s="17" t="s">
        <v>125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85</v>
      </c>
      <c r="BK305" s="230">
        <f>ROUND(I305*H305,2)</f>
        <v>0</v>
      </c>
      <c r="BL305" s="17" t="s">
        <v>132</v>
      </c>
      <c r="BM305" s="229" t="s">
        <v>329</v>
      </c>
    </row>
    <row r="306" s="2" customFormat="1" ht="21.75" customHeight="1">
      <c r="A306" s="38"/>
      <c r="B306" s="39"/>
      <c r="C306" s="264" t="s">
        <v>330</v>
      </c>
      <c r="D306" s="264" t="s">
        <v>193</v>
      </c>
      <c r="E306" s="265" t="s">
        <v>331</v>
      </c>
      <c r="F306" s="266" t="s">
        <v>332</v>
      </c>
      <c r="G306" s="267" t="s">
        <v>328</v>
      </c>
      <c r="H306" s="268">
        <v>1</v>
      </c>
      <c r="I306" s="269"/>
      <c r="J306" s="270">
        <f>ROUND(I306*H306,2)</f>
        <v>0</v>
      </c>
      <c r="K306" s="266" t="s">
        <v>1</v>
      </c>
      <c r="L306" s="271"/>
      <c r="M306" s="272" t="s">
        <v>1</v>
      </c>
      <c r="N306" s="273" t="s">
        <v>43</v>
      </c>
      <c r="O306" s="91"/>
      <c r="P306" s="227">
        <f>O306*H306</f>
        <v>0</v>
      </c>
      <c r="Q306" s="227">
        <v>0</v>
      </c>
      <c r="R306" s="227">
        <f>Q306*H306</f>
        <v>0</v>
      </c>
      <c r="S306" s="227">
        <v>0</v>
      </c>
      <c r="T306" s="22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150</v>
      </c>
      <c r="AT306" s="229" t="s">
        <v>193</v>
      </c>
      <c r="AU306" s="229" t="s">
        <v>87</v>
      </c>
      <c r="AY306" s="17" t="s">
        <v>125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85</v>
      </c>
      <c r="BK306" s="230">
        <f>ROUND(I306*H306,2)</f>
        <v>0</v>
      </c>
      <c r="BL306" s="17" t="s">
        <v>132</v>
      </c>
      <c r="BM306" s="229" t="s">
        <v>333</v>
      </c>
    </row>
    <row r="307" s="2" customFormat="1" ht="24.15" customHeight="1">
      <c r="A307" s="38"/>
      <c r="B307" s="39"/>
      <c r="C307" s="264" t="s">
        <v>231</v>
      </c>
      <c r="D307" s="264" t="s">
        <v>193</v>
      </c>
      <c r="E307" s="265" t="s">
        <v>334</v>
      </c>
      <c r="F307" s="266" t="s">
        <v>335</v>
      </c>
      <c r="G307" s="267" t="s">
        <v>328</v>
      </c>
      <c r="H307" s="268">
        <v>2</v>
      </c>
      <c r="I307" s="269"/>
      <c r="J307" s="270">
        <f>ROUND(I307*H307,2)</f>
        <v>0</v>
      </c>
      <c r="K307" s="266" t="s">
        <v>1</v>
      </c>
      <c r="L307" s="271"/>
      <c r="M307" s="272" t="s">
        <v>1</v>
      </c>
      <c r="N307" s="273" t="s">
        <v>43</v>
      </c>
      <c r="O307" s="91"/>
      <c r="P307" s="227">
        <f>O307*H307</f>
        <v>0</v>
      </c>
      <c r="Q307" s="227">
        <v>0</v>
      </c>
      <c r="R307" s="227">
        <f>Q307*H307</f>
        <v>0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150</v>
      </c>
      <c r="AT307" s="229" t="s">
        <v>193</v>
      </c>
      <c r="AU307" s="229" t="s">
        <v>87</v>
      </c>
      <c r="AY307" s="17" t="s">
        <v>125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85</v>
      </c>
      <c r="BK307" s="230">
        <f>ROUND(I307*H307,2)</f>
        <v>0</v>
      </c>
      <c r="BL307" s="17" t="s">
        <v>132</v>
      </c>
      <c r="BM307" s="229" t="s">
        <v>336</v>
      </c>
    </row>
    <row r="308" s="2" customFormat="1" ht="44.25" customHeight="1">
      <c r="A308" s="38"/>
      <c r="B308" s="39"/>
      <c r="C308" s="218" t="s">
        <v>337</v>
      </c>
      <c r="D308" s="218" t="s">
        <v>127</v>
      </c>
      <c r="E308" s="219" t="s">
        <v>338</v>
      </c>
      <c r="F308" s="220" t="s">
        <v>339</v>
      </c>
      <c r="G308" s="221" t="s">
        <v>328</v>
      </c>
      <c r="H308" s="222">
        <v>3</v>
      </c>
      <c r="I308" s="223"/>
      <c r="J308" s="224">
        <f>ROUND(I308*H308,2)</f>
        <v>0</v>
      </c>
      <c r="K308" s="220" t="s">
        <v>131</v>
      </c>
      <c r="L308" s="44"/>
      <c r="M308" s="225" t="s">
        <v>1</v>
      </c>
      <c r="N308" s="226" t="s">
        <v>43</v>
      </c>
      <c r="O308" s="91"/>
      <c r="P308" s="227">
        <f>O308*H308</f>
        <v>0</v>
      </c>
      <c r="Q308" s="227">
        <v>0.0017147</v>
      </c>
      <c r="R308" s="227">
        <f>Q308*H308</f>
        <v>0.0051441000000000004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132</v>
      </c>
      <c r="AT308" s="229" t="s">
        <v>127</v>
      </c>
      <c r="AU308" s="229" t="s">
        <v>87</v>
      </c>
      <c r="AY308" s="17" t="s">
        <v>125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85</v>
      </c>
      <c r="BK308" s="230">
        <f>ROUND(I308*H308,2)</f>
        <v>0</v>
      </c>
      <c r="BL308" s="17" t="s">
        <v>132</v>
      </c>
      <c r="BM308" s="229" t="s">
        <v>340</v>
      </c>
    </row>
    <row r="309" s="2" customFormat="1" ht="24.15" customHeight="1">
      <c r="A309" s="38"/>
      <c r="B309" s="39"/>
      <c r="C309" s="264" t="s">
        <v>238</v>
      </c>
      <c r="D309" s="264" t="s">
        <v>193</v>
      </c>
      <c r="E309" s="265" t="s">
        <v>341</v>
      </c>
      <c r="F309" s="266" t="s">
        <v>342</v>
      </c>
      <c r="G309" s="267" t="s">
        <v>328</v>
      </c>
      <c r="H309" s="268">
        <v>1</v>
      </c>
      <c r="I309" s="269"/>
      <c r="J309" s="270">
        <f>ROUND(I309*H309,2)</f>
        <v>0</v>
      </c>
      <c r="K309" s="266" t="s">
        <v>131</v>
      </c>
      <c r="L309" s="271"/>
      <c r="M309" s="272" t="s">
        <v>1</v>
      </c>
      <c r="N309" s="273" t="s">
        <v>43</v>
      </c>
      <c r="O309" s="91"/>
      <c r="P309" s="227">
        <f>O309*H309</f>
        <v>0</v>
      </c>
      <c r="Q309" s="227">
        <v>0.019699999999999999</v>
      </c>
      <c r="R309" s="227">
        <f>Q309*H309</f>
        <v>0.019699999999999999</v>
      </c>
      <c r="S309" s="227">
        <v>0</v>
      </c>
      <c r="T309" s="22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9" t="s">
        <v>150</v>
      </c>
      <c r="AT309" s="229" t="s">
        <v>193</v>
      </c>
      <c r="AU309" s="229" t="s">
        <v>87</v>
      </c>
      <c r="AY309" s="17" t="s">
        <v>125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17" t="s">
        <v>85</v>
      </c>
      <c r="BK309" s="230">
        <f>ROUND(I309*H309,2)</f>
        <v>0</v>
      </c>
      <c r="BL309" s="17" t="s">
        <v>132</v>
      </c>
      <c r="BM309" s="229" t="s">
        <v>343</v>
      </c>
    </row>
    <row r="310" s="2" customFormat="1" ht="33" customHeight="1">
      <c r="A310" s="38"/>
      <c r="B310" s="39"/>
      <c r="C310" s="264" t="s">
        <v>344</v>
      </c>
      <c r="D310" s="264" t="s">
        <v>193</v>
      </c>
      <c r="E310" s="265" t="s">
        <v>345</v>
      </c>
      <c r="F310" s="266" t="s">
        <v>346</v>
      </c>
      <c r="G310" s="267" t="s">
        <v>328</v>
      </c>
      <c r="H310" s="268">
        <v>2</v>
      </c>
      <c r="I310" s="269"/>
      <c r="J310" s="270">
        <f>ROUND(I310*H310,2)</f>
        <v>0</v>
      </c>
      <c r="K310" s="266" t="s">
        <v>131</v>
      </c>
      <c r="L310" s="271"/>
      <c r="M310" s="272" t="s">
        <v>1</v>
      </c>
      <c r="N310" s="273" t="s">
        <v>43</v>
      </c>
      <c r="O310" s="91"/>
      <c r="P310" s="227">
        <f>O310*H310</f>
        <v>0</v>
      </c>
      <c r="Q310" s="227">
        <v>0.0178</v>
      </c>
      <c r="R310" s="227">
        <f>Q310*H310</f>
        <v>0.0356</v>
      </c>
      <c r="S310" s="227">
        <v>0</v>
      </c>
      <c r="T310" s="22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150</v>
      </c>
      <c r="AT310" s="229" t="s">
        <v>193</v>
      </c>
      <c r="AU310" s="229" t="s">
        <v>87</v>
      </c>
      <c r="AY310" s="17" t="s">
        <v>125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85</v>
      </c>
      <c r="BK310" s="230">
        <f>ROUND(I310*H310,2)</f>
        <v>0</v>
      </c>
      <c r="BL310" s="17" t="s">
        <v>132</v>
      </c>
      <c r="BM310" s="229" t="s">
        <v>347</v>
      </c>
    </row>
    <row r="311" s="2" customFormat="1" ht="44.25" customHeight="1">
      <c r="A311" s="38"/>
      <c r="B311" s="39"/>
      <c r="C311" s="218" t="s">
        <v>244</v>
      </c>
      <c r="D311" s="218" t="s">
        <v>127</v>
      </c>
      <c r="E311" s="219" t="s">
        <v>348</v>
      </c>
      <c r="F311" s="220" t="s">
        <v>349</v>
      </c>
      <c r="G311" s="221" t="s">
        <v>160</v>
      </c>
      <c r="H311" s="222">
        <v>156</v>
      </c>
      <c r="I311" s="223"/>
      <c r="J311" s="224">
        <f>ROUND(I311*H311,2)</f>
        <v>0</v>
      </c>
      <c r="K311" s="220" t="s">
        <v>131</v>
      </c>
      <c r="L311" s="44"/>
      <c r="M311" s="225" t="s">
        <v>1</v>
      </c>
      <c r="N311" s="226" t="s">
        <v>43</v>
      </c>
      <c r="O311" s="91"/>
      <c r="P311" s="227">
        <f>O311*H311</f>
        <v>0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132</v>
      </c>
      <c r="AT311" s="229" t="s">
        <v>127</v>
      </c>
      <c r="AU311" s="229" t="s">
        <v>87</v>
      </c>
      <c r="AY311" s="17" t="s">
        <v>125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85</v>
      </c>
      <c r="BK311" s="230">
        <f>ROUND(I311*H311,2)</f>
        <v>0</v>
      </c>
      <c r="BL311" s="17" t="s">
        <v>132</v>
      </c>
      <c r="BM311" s="229" t="s">
        <v>350</v>
      </c>
    </row>
    <row r="312" s="2" customFormat="1" ht="24.15" customHeight="1">
      <c r="A312" s="38"/>
      <c r="B312" s="39"/>
      <c r="C312" s="264" t="s">
        <v>351</v>
      </c>
      <c r="D312" s="264" t="s">
        <v>193</v>
      </c>
      <c r="E312" s="265" t="s">
        <v>352</v>
      </c>
      <c r="F312" s="266" t="s">
        <v>353</v>
      </c>
      <c r="G312" s="267" t="s">
        <v>160</v>
      </c>
      <c r="H312" s="268">
        <v>158.34</v>
      </c>
      <c r="I312" s="269"/>
      <c r="J312" s="270">
        <f>ROUND(I312*H312,2)</f>
        <v>0</v>
      </c>
      <c r="K312" s="266" t="s">
        <v>1</v>
      </c>
      <c r="L312" s="271"/>
      <c r="M312" s="272" t="s">
        <v>1</v>
      </c>
      <c r="N312" s="273" t="s">
        <v>43</v>
      </c>
      <c r="O312" s="91"/>
      <c r="P312" s="227">
        <f>O312*H312</f>
        <v>0</v>
      </c>
      <c r="Q312" s="227">
        <v>0</v>
      </c>
      <c r="R312" s="227">
        <f>Q312*H312</f>
        <v>0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150</v>
      </c>
      <c r="AT312" s="229" t="s">
        <v>193</v>
      </c>
      <c r="AU312" s="229" t="s">
        <v>87</v>
      </c>
      <c r="AY312" s="17" t="s">
        <v>125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85</v>
      </c>
      <c r="BK312" s="230">
        <f>ROUND(I312*H312,2)</f>
        <v>0</v>
      </c>
      <c r="BL312" s="17" t="s">
        <v>132</v>
      </c>
      <c r="BM312" s="229" t="s">
        <v>354</v>
      </c>
    </row>
    <row r="313" s="2" customFormat="1">
      <c r="A313" s="38"/>
      <c r="B313" s="39"/>
      <c r="C313" s="40"/>
      <c r="D313" s="233" t="s">
        <v>250</v>
      </c>
      <c r="E313" s="40"/>
      <c r="F313" s="275" t="s">
        <v>355</v>
      </c>
      <c r="G313" s="40"/>
      <c r="H313" s="40"/>
      <c r="I313" s="276"/>
      <c r="J313" s="40"/>
      <c r="K313" s="40"/>
      <c r="L313" s="44"/>
      <c r="M313" s="277"/>
      <c r="N313" s="278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250</v>
      </c>
      <c r="AU313" s="17" t="s">
        <v>87</v>
      </c>
    </row>
    <row r="314" s="14" customFormat="1">
      <c r="A314" s="14"/>
      <c r="B314" s="242"/>
      <c r="C314" s="243"/>
      <c r="D314" s="233" t="s">
        <v>133</v>
      </c>
      <c r="E314" s="244" t="s">
        <v>1</v>
      </c>
      <c r="F314" s="245" t="s">
        <v>356</v>
      </c>
      <c r="G314" s="243"/>
      <c r="H314" s="246">
        <v>158.34</v>
      </c>
      <c r="I314" s="247"/>
      <c r="J314" s="243"/>
      <c r="K314" s="243"/>
      <c r="L314" s="248"/>
      <c r="M314" s="249"/>
      <c r="N314" s="250"/>
      <c r="O314" s="250"/>
      <c r="P314" s="250"/>
      <c r="Q314" s="250"/>
      <c r="R314" s="250"/>
      <c r="S314" s="250"/>
      <c r="T314" s="25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2" t="s">
        <v>133</v>
      </c>
      <c r="AU314" s="252" t="s">
        <v>87</v>
      </c>
      <c r="AV314" s="14" t="s">
        <v>87</v>
      </c>
      <c r="AW314" s="14" t="s">
        <v>34</v>
      </c>
      <c r="AX314" s="14" t="s">
        <v>78</v>
      </c>
      <c r="AY314" s="252" t="s">
        <v>125</v>
      </c>
    </row>
    <row r="315" s="15" customFormat="1">
      <c r="A315" s="15"/>
      <c r="B315" s="253"/>
      <c r="C315" s="254"/>
      <c r="D315" s="233" t="s">
        <v>133</v>
      </c>
      <c r="E315" s="255" t="s">
        <v>1</v>
      </c>
      <c r="F315" s="256" t="s">
        <v>138</v>
      </c>
      <c r="G315" s="254"/>
      <c r="H315" s="257">
        <v>158.34</v>
      </c>
      <c r="I315" s="258"/>
      <c r="J315" s="254"/>
      <c r="K315" s="254"/>
      <c r="L315" s="259"/>
      <c r="M315" s="260"/>
      <c r="N315" s="261"/>
      <c r="O315" s="261"/>
      <c r="P315" s="261"/>
      <c r="Q315" s="261"/>
      <c r="R315" s="261"/>
      <c r="S315" s="261"/>
      <c r="T315" s="262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3" t="s">
        <v>133</v>
      </c>
      <c r="AU315" s="263" t="s">
        <v>87</v>
      </c>
      <c r="AV315" s="15" t="s">
        <v>132</v>
      </c>
      <c r="AW315" s="15" t="s">
        <v>34</v>
      </c>
      <c r="AX315" s="15" t="s">
        <v>85</v>
      </c>
      <c r="AY315" s="263" t="s">
        <v>125</v>
      </c>
    </row>
    <row r="316" s="2" customFormat="1" ht="37.8" customHeight="1">
      <c r="A316" s="38"/>
      <c r="B316" s="39"/>
      <c r="C316" s="218" t="s">
        <v>249</v>
      </c>
      <c r="D316" s="218" t="s">
        <v>127</v>
      </c>
      <c r="E316" s="219" t="s">
        <v>357</v>
      </c>
      <c r="F316" s="220" t="s">
        <v>358</v>
      </c>
      <c r="G316" s="221" t="s">
        <v>328</v>
      </c>
      <c r="H316" s="222">
        <v>38</v>
      </c>
      <c r="I316" s="223"/>
      <c r="J316" s="224">
        <f>ROUND(I316*H316,2)</f>
        <v>0</v>
      </c>
      <c r="K316" s="220" t="s">
        <v>131</v>
      </c>
      <c r="L316" s="44"/>
      <c r="M316" s="225" t="s">
        <v>1</v>
      </c>
      <c r="N316" s="226" t="s">
        <v>43</v>
      </c>
      <c r="O316" s="91"/>
      <c r="P316" s="227">
        <f>O316*H316</f>
        <v>0</v>
      </c>
      <c r="Q316" s="227">
        <v>0</v>
      </c>
      <c r="R316" s="227">
        <f>Q316*H316</f>
        <v>0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132</v>
      </c>
      <c r="AT316" s="229" t="s">
        <v>127</v>
      </c>
      <c r="AU316" s="229" t="s">
        <v>87</v>
      </c>
      <c r="AY316" s="17" t="s">
        <v>125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85</v>
      </c>
      <c r="BK316" s="230">
        <f>ROUND(I316*H316,2)</f>
        <v>0</v>
      </c>
      <c r="BL316" s="17" t="s">
        <v>132</v>
      </c>
      <c r="BM316" s="229" t="s">
        <v>359</v>
      </c>
    </row>
    <row r="317" s="14" customFormat="1">
      <c r="A317" s="14"/>
      <c r="B317" s="242"/>
      <c r="C317" s="243"/>
      <c r="D317" s="233" t="s">
        <v>133</v>
      </c>
      <c r="E317" s="244" t="s">
        <v>1</v>
      </c>
      <c r="F317" s="245" t="s">
        <v>360</v>
      </c>
      <c r="G317" s="243"/>
      <c r="H317" s="246">
        <v>38</v>
      </c>
      <c r="I317" s="247"/>
      <c r="J317" s="243"/>
      <c r="K317" s="243"/>
      <c r="L317" s="248"/>
      <c r="M317" s="249"/>
      <c r="N317" s="250"/>
      <c r="O317" s="250"/>
      <c r="P317" s="250"/>
      <c r="Q317" s="250"/>
      <c r="R317" s="250"/>
      <c r="S317" s="250"/>
      <c r="T317" s="25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2" t="s">
        <v>133</v>
      </c>
      <c r="AU317" s="252" t="s">
        <v>87</v>
      </c>
      <c r="AV317" s="14" t="s">
        <v>87</v>
      </c>
      <c r="AW317" s="14" t="s">
        <v>34</v>
      </c>
      <c r="AX317" s="14" t="s">
        <v>78</v>
      </c>
      <c r="AY317" s="252" t="s">
        <v>125</v>
      </c>
    </row>
    <row r="318" s="15" customFormat="1">
      <c r="A318" s="15"/>
      <c r="B318" s="253"/>
      <c r="C318" s="254"/>
      <c r="D318" s="233" t="s">
        <v>133</v>
      </c>
      <c r="E318" s="255" t="s">
        <v>1</v>
      </c>
      <c r="F318" s="256" t="s">
        <v>138</v>
      </c>
      <c r="G318" s="254"/>
      <c r="H318" s="257">
        <v>38</v>
      </c>
      <c r="I318" s="258"/>
      <c r="J318" s="254"/>
      <c r="K318" s="254"/>
      <c r="L318" s="259"/>
      <c r="M318" s="260"/>
      <c r="N318" s="261"/>
      <c r="O318" s="261"/>
      <c r="P318" s="261"/>
      <c r="Q318" s="261"/>
      <c r="R318" s="261"/>
      <c r="S318" s="261"/>
      <c r="T318" s="262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3" t="s">
        <v>133</v>
      </c>
      <c r="AU318" s="263" t="s">
        <v>87</v>
      </c>
      <c r="AV318" s="15" t="s">
        <v>132</v>
      </c>
      <c r="AW318" s="15" t="s">
        <v>34</v>
      </c>
      <c r="AX318" s="15" t="s">
        <v>85</v>
      </c>
      <c r="AY318" s="263" t="s">
        <v>125</v>
      </c>
    </row>
    <row r="319" s="2" customFormat="1" ht="16.5" customHeight="1">
      <c r="A319" s="38"/>
      <c r="B319" s="39"/>
      <c r="C319" s="264" t="s">
        <v>361</v>
      </c>
      <c r="D319" s="264" t="s">
        <v>193</v>
      </c>
      <c r="E319" s="265" t="s">
        <v>362</v>
      </c>
      <c r="F319" s="266" t="s">
        <v>363</v>
      </c>
      <c r="G319" s="267" t="s">
        <v>328</v>
      </c>
      <c r="H319" s="268">
        <v>33</v>
      </c>
      <c r="I319" s="269"/>
      <c r="J319" s="270">
        <f>ROUND(I319*H319,2)</f>
        <v>0</v>
      </c>
      <c r="K319" s="266" t="s">
        <v>131</v>
      </c>
      <c r="L319" s="271"/>
      <c r="M319" s="272" t="s">
        <v>1</v>
      </c>
      <c r="N319" s="273" t="s">
        <v>43</v>
      </c>
      <c r="O319" s="91"/>
      <c r="P319" s="227">
        <f>O319*H319</f>
        <v>0</v>
      </c>
      <c r="Q319" s="227">
        <v>0.00072000000000000005</v>
      </c>
      <c r="R319" s="227">
        <f>Q319*H319</f>
        <v>0.02376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150</v>
      </c>
      <c r="AT319" s="229" t="s">
        <v>193</v>
      </c>
      <c r="AU319" s="229" t="s">
        <v>87</v>
      </c>
      <c r="AY319" s="17" t="s">
        <v>125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85</v>
      </c>
      <c r="BK319" s="230">
        <f>ROUND(I319*H319,2)</f>
        <v>0</v>
      </c>
      <c r="BL319" s="17" t="s">
        <v>132</v>
      </c>
      <c r="BM319" s="229" t="s">
        <v>364</v>
      </c>
    </row>
    <row r="320" s="2" customFormat="1" ht="24.15" customHeight="1">
      <c r="A320" s="38"/>
      <c r="B320" s="39"/>
      <c r="C320" s="264" t="s">
        <v>256</v>
      </c>
      <c r="D320" s="264" t="s">
        <v>193</v>
      </c>
      <c r="E320" s="265" t="s">
        <v>365</v>
      </c>
      <c r="F320" s="266" t="s">
        <v>366</v>
      </c>
      <c r="G320" s="267" t="s">
        <v>328</v>
      </c>
      <c r="H320" s="268">
        <v>5</v>
      </c>
      <c r="I320" s="269"/>
      <c r="J320" s="270">
        <f>ROUND(I320*H320,2)</f>
        <v>0</v>
      </c>
      <c r="K320" s="266" t="s">
        <v>1</v>
      </c>
      <c r="L320" s="271"/>
      <c r="M320" s="272" t="s">
        <v>1</v>
      </c>
      <c r="N320" s="273" t="s">
        <v>43</v>
      </c>
      <c r="O320" s="91"/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150</v>
      </c>
      <c r="AT320" s="229" t="s">
        <v>193</v>
      </c>
      <c r="AU320" s="229" t="s">
        <v>87</v>
      </c>
      <c r="AY320" s="17" t="s">
        <v>125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85</v>
      </c>
      <c r="BK320" s="230">
        <f>ROUND(I320*H320,2)</f>
        <v>0</v>
      </c>
      <c r="BL320" s="17" t="s">
        <v>132</v>
      </c>
      <c r="BM320" s="229" t="s">
        <v>367</v>
      </c>
    </row>
    <row r="321" s="2" customFormat="1" ht="33" customHeight="1">
      <c r="A321" s="38"/>
      <c r="B321" s="39"/>
      <c r="C321" s="218" t="s">
        <v>368</v>
      </c>
      <c r="D321" s="218" t="s">
        <v>127</v>
      </c>
      <c r="E321" s="219" t="s">
        <v>369</v>
      </c>
      <c r="F321" s="220" t="s">
        <v>370</v>
      </c>
      <c r="G321" s="221" t="s">
        <v>328</v>
      </c>
      <c r="H321" s="222">
        <v>9</v>
      </c>
      <c r="I321" s="223"/>
      <c r="J321" s="224">
        <f>ROUND(I321*H321,2)</f>
        <v>0</v>
      </c>
      <c r="K321" s="220" t="s">
        <v>131</v>
      </c>
      <c r="L321" s="44"/>
      <c r="M321" s="225" t="s">
        <v>1</v>
      </c>
      <c r="N321" s="226" t="s">
        <v>43</v>
      </c>
      <c r="O321" s="91"/>
      <c r="P321" s="227">
        <f>O321*H321</f>
        <v>0</v>
      </c>
      <c r="Q321" s="227">
        <v>0</v>
      </c>
      <c r="R321" s="227">
        <f>Q321*H321</f>
        <v>0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132</v>
      </c>
      <c r="AT321" s="229" t="s">
        <v>127</v>
      </c>
      <c r="AU321" s="229" t="s">
        <v>87</v>
      </c>
      <c r="AY321" s="17" t="s">
        <v>125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85</v>
      </c>
      <c r="BK321" s="230">
        <f>ROUND(I321*H321,2)</f>
        <v>0</v>
      </c>
      <c r="BL321" s="17" t="s">
        <v>132</v>
      </c>
      <c r="BM321" s="229" t="s">
        <v>371</v>
      </c>
    </row>
    <row r="322" s="14" customFormat="1">
      <c r="A322" s="14"/>
      <c r="B322" s="242"/>
      <c r="C322" s="243"/>
      <c r="D322" s="233" t="s">
        <v>133</v>
      </c>
      <c r="E322" s="244" t="s">
        <v>1</v>
      </c>
      <c r="F322" s="245" t="s">
        <v>372</v>
      </c>
      <c r="G322" s="243"/>
      <c r="H322" s="246">
        <v>9</v>
      </c>
      <c r="I322" s="247"/>
      <c r="J322" s="243"/>
      <c r="K322" s="243"/>
      <c r="L322" s="248"/>
      <c r="M322" s="249"/>
      <c r="N322" s="250"/>
      <c r="O322" s="250"/>
      <c r="P322" s="250"/>
      <c r="Q322" s="250"/>
      <c r="R322" s="250"/>
      <c r="S322" s="250"/>
      <c r="T322" s="251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2" t="s">
        <v>133</v>
      </c>
      <c r="AU322" s="252" t="s">
        <v>87</v>
      </c>
      <c r="AV322" s="14" t="s">
        <v>87</v>
      </c>
      <c r="AW322" s="14" t="s">
        <v>34</v>
      </c>
      <c r="AX322" s="14" t="s">
        <v>78</v>
      </c>
      <c r="AY322" s="252" t="s">
        <v>125</v>
      </c>
    </row>
    <row r="323" s="15" customFormat="1">
      <c r="A323" s="15"/>
      <c r="B323" s="253"/>
      <c r="C323" s="254"/>
      <c r="D323" s="233" t="s">
        <v>133</v>
      </c>
      <c r="E323" s="255" t="s">
        <v>1</v>
      </c>
      <c r="F323" s="256" t="s">
        <v>138</v>
      </c>
      <c r="G323" s="254"/>
      <c r="H323" s="257">
        <v>9</v>
      </c>
      <c r="I323" s="258"/>
      <c r="J323" s="254"/>
      <c r="K323" s="254"/>
      <c r="L323" s="259"/>
      <c r="M323" s="260"/>
      <c r="N323" s="261"/>
      <c r="O323" s="261"/>
      <c r="P323" s="261"/>
      <c r="Q323" s="261"/>
      <c r="R323" s="261"/>
      <c r="S323" s="261"/>
      <c r="T323" s="262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3" t="s">
        <v>133</v>
      </c>
      <c r="AU323" s="263" t="s">
        <v>87</v>
      </c>
      <c r="AV323" s="15" t="s">
        <v>132</v>
      </c>
      <c r="AW323" s="15" t="s">
        <v>34</v>
      </c>
      <c r="AX323" s="15" t="s">
        <v>85</v>
      </c>
      <c r="AY323" s="263" t="s">
        <v>125</v>
      </c>
    </row>
    <row r="324" s="2" customFormat="1" ht="16.5" customHeight="1">
      <c r="A324" s="38"/>
      <c r="B324" s="39"/>
      <c r="C324" s="264" t="s">
        <v>260</v>
      </c>
      <c r="D324" s="264" t="s">
        <v>193</v>
      </c>
      <c r="E324" s="265" t="s">
        <v>373</v>
      </c>
      <c r="F324" s="266" t="s">
        <v>374</v>
      </c>
      <c r="G324" s="267" t="s">
        <v>328</v>
      </c>
      <c r="H324" s="268">
        <v>2</v>
      </c>
      <c r="I324" s="269"/>
      <c r="J324" s="270">
        <f>ROUND(I324*H324,2)</f>
        <v>0</v>
      </c>
      <c r="K324" s="266" t="s">
        <v>1</v>
      </c>
      <c r="L324" s="271"/>
      <c r="M324" s="272" t="s">
        <v>1</v>
      </c>
      <c r="N324" s="273" t="s">
        <v>43</v>
      </c>
      <c r="O324" s="91"/>
      <c r="P324" s="227">
        <f>O324*H324</f>
        <v>0</v>
      </c>
      <c r="Q324" s="227">
        <v>0</v>
      </c>
      <c r="R324" s="227">
        <f>Q324*H324</f>
        <v>0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150</v>
      </c>
      <c r="AT324" s="229" t="s">
        <v>193</v>
      </c>
      <c r="AU324" s="229" t="s">
        <v>87</v>
      </c>
      <c r="AY324" s="17" t="s">
        <v>125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85</v>
      </c>
      <c r="BK324" s="230">
        <f>ROUND(I324*H324,2)</f>
        <v>0</v>
      </c>
      <c r="BL324" s="17" t="s">
        <v>132</v>
      </c>
      <c r="BM324" s="229" t="s">
        <v>375</v>
      </c>
    </row>
    <row r="325" s="2" customFormat="1" ht="16.5" customHeight="1">
      <c r="A325" s="38"/>
      <c r="B325" s="39"/>
      <c r="C325" s="264" t="s">
        <v>376</v>
      </c>
      <c r="D325" s="264" t="s">
        <v>193</v>
      </c>
      <c r="E325" s="265" t="s">
        <v>377</v>
      </c>
      <c r="F325" s="266" t="s">
        <v>378</v>
      </c>
      <c r="G325" s="267" t="s">
        <v>328</v>
      </c>
      <c r="H325" s="268">
        <v>4</v>
      </c>
      <c r="I325" s="269"/>
      <c r="J325" s="270">
        <f>ROUND(I325*H325,2)</f>
        <v>0</v>
      </c>
      <c r="K325" s="266" t="s">
        <v>131</v>
      </c>
      <c r="L325" s="271"/>
      <c r="M325" s="272" t="s">
        <v>1</v>
      </c>
      <c r="N325" s="273" t="s">
        <v>43</v>
      </c>
      <c r="O325" s="91"/>
      <c r="P325" s="227">
        <f>O325*H325</f>
        <v>0</v>
      </c>
      <c r="Q325" s="227">
        <v>0.00093000000000000005</v>
      </c>
      <c r="R325" s="227">
        <f>Q325*H325</f>
        <v>0.0037200000000000002</v>
      </c>
      <c r="S325" s="227">
        <v>0</v>
      </c>
      <c r="T325" s="228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9" t="s">
        <v>150</v>
      </c>
      <c r="AT325" s="229" t="s">
        <v>193</v>
      </c>
      <c r="AU325" s="229" t="s">
        <v>87</v>
      </c>
      <c r="AY325" s="17" t="s">
        <v>125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7" t="s">
        <v>85</v>
      </c>
      <c r="BK325" s="230">
        <f>ROUND(I325*H325,2)</f>
        <v>0</v>
      </c>
      <c r="BL325" s="17" t="s">
        <v>132</v>
      </c>
      <c r="BM325" s="229" t="s">
        <v>379</v>
      </c>
    </row>
    <row r="326" s="2" customFormat="1" ht="16.5" customHeight="1">
      <c r="A326" s="38"/>
      <c r="B326" s="39"/>
      <c r="C326" s="264" t="s">
        <v>265</v>
      </c>
      <c r="D326" s="264" t="s">
        <v>193</v>
      </c>
      <c r="E326" s="265" t="s">
        <v>380</v>
      </c>
      <c r="F326" s="266" t="s">
        <v>381</v>
      </c>
      <c r="G326" s="267" t="s">
        <v>328</v>
      </c>
      <c r="H326" s="268">
        <v>3</v>
      </c>
      <c r="I326" s="269"/>
      <c r="J326" s="270">
        <f>ROUND(I326*H326,2)</f>
        <v>0</v>
      </c>
      <c r="K326" s="266" t="s">
        <v>1</v>
      </c>
      <c r="L326" s="271"/>
      <c r="M326" s="272" t="s">
        <v>1</v>
      </c>
      <c r="N326" s="273" t="s">
        <v>43</v>
      </c>
      <c r="O326" s="91"/>
      <c r="P326" s="227">
        <f>O326*H326</f>
        <v>0</v>
      </c>
      <c r="Q326" s="227">
        <v>0</v>
      </c>
      <c r="R326" s="227">
        <f>Q326*H326</f>
        <v>0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150</v>
      </c>
      <c r="AT326" s="229" t="s">
        <v>193</v>
      </c>
      <c r="AU326" s="229" t="s">
        <v>87</v>
      </c>
      <c r="AY326" s="17" t="s">
        <v>125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85</v>
      </c>
      <c r="BK326" s="230">
        <f>ROUND(I326*H326,2)</f>
        <v>0</v>
      </c>
      <c r="BL326" s="17" t="s">
        <v>132</v>
      </c>
      <c r="BM326" s="229" t="s">
        <v>382</v>
      </c>
    </row>
    <row r="327" s="2" customFormat="1" ht="44.25" customHeight="1">
      <c r="A327" s="38"/>
      <c r="B327" s="39"/>
      <c r="C327" s="218" t="s">
        <v>383</v>
      </c>
      <c r="D327" s="218" t="s">
        <v>127</v>
      </c>
      <c r="E327" s="219" t="s">
        <v>384</v>
      </c>
      <c r="F327" s="220" t="s">
        <v>385</v>
      </c>
      <c r="G327" s="221" t="s">
        <v>328</v>
      </c>
      <c r="H327" s="222">
        <v>2</v>
      </c>
      <c r="I327" s="223"/>
      <c r="J327" s="224">
        <f>ROUND(I327*H327,2)</f>
        <v>0</v>
      </c>
      <c r="K327" s="220" t="s">
        <v>131</v>
      </c>
      <c r="L327" s="44"/>
      <c r="M327" s="225" t="s">
        <v>1</v>
      </c>
      <c r="N327" s="226" t="s">
        <v>43</v>
      </c>
      <c r="O327" s="91"/>
      <c r="P327" s="227">
        <f>O327*H327</f>
        <v>0</v>
      </c>
      <c r="Q327" s="227">
        <v>0.00086211999999999997</v>
      </c>
      <c r="R327" s="227">
        <f>Q327*H327</f>
        <v>0.0017242399999999999</v>
      </c>
      <c r="S327" s="227">
        <v>0</v>
      </c>
      <c r="T327" s="228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9" t="s">
        <v>132</v>
      </c>
      <c r="AT327" s="229" t="s">
        <v>127</v>
      </c>
      <c r="AU327" s="229" t="s">
        <v>87</v>
      </c>
      <c r="AY327" s="17" t="s">
        <v>125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17" t="s">
        <v>85</v>
      </c>
      <c r="BK327" s="230">
        <f>ROUND(I327*H327,2)</f>
        <v>0</v>
      </c>
      <c r="BL327" s="17" t="s">
        <v>132</v>
      </c>
      <c r="BM327" s="229" t="s">
        <v>386</v>
      </c>
    </row>
    <row r="328" s="2" customFormat="1" ht="24.15" customHeight="1">
      <c r="A328" s="38"/>
      <c r="B328" s="39"/>
      <c r="C328" s="264" t="s">
        <v>269</v>
      </c>
      <c r="D328" s="264" t="s">
        <v>193</v>
      </c>
      <c r="E328" s="265" t="s">
        <v>387</v>
      </c>
      <c r="F328" s="266" t="s">
        <v>388</v>
      </c>
      <c r="G328" s="267" t="s">
        <v>328</v>
      </c>
      <c r="H328" s="268">
        <v>2</v>
      </c>
      <c r="I328" s="269"/>
      <c r="J328" s="270">
        <f>ROUND(I328*H328,2)</f>
        <v>0</v>
      </c>
      <c r="K328" s="266" t="s">
        <v>131</v>
      </c>
      <c r="L328" s="271"/>
      <c r="M328" s="272" t="s">
        <v>1</v>
      </c>
      <c r="N328" s="273" t="s">
        <v>43</v>
      </c>
      <c r="O328" s="91"/>
      <c r="P328" s="227">
        <f>O328*H328</f>
        <v>0</v>
      </c>
      <c r="Q328" s="227">
        <v>0.017999999999999999</v>
      </c>
      <c r="R328" s="227">
        <f>Q328*H328</f>
        <v>0.035999999999999997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150</v>
      </c>
      <c r="AT328" s="229" t="s">
        <v>193</v>
      </c>
      <c r="AU328" s="229" t="s">
        <v>87</v>
      </c>
      <c r="AY328" s="17" t="s">
        <v>125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85</v>
      </c>
      <c r="BK328" s="230">
        <f>ROUND(I328*H328,2)</f>
        <v>0</v>
      </c>
      <c r="BL328" s="17" t="s">
        <v>132</v>
      </c>
      <c r="BM328" s="229" t="s">
        <v>389</v>
      </c>
    </row>
    <row r="329" s="2" customFormat="1" ht="24.15" customHeight="1">
      <c r="A329" s="38"/>
      <c r="B329" s="39"/>
      <c r="C329" s="264" t="s">
        <v>390</v>
      </c>
      <c r="D329" s="264" t="s">
        <v>193</v>
      </c>
      <c r="E329" s="265" t="s">
        <v>391</v>
      </c>
      <c r="F329" s="266" t="s">
        <v>392</v>
      </c>
      <c r="G329" s="267" t="s">
        <v>328</v>
      </c>
      <c r="H329" s="268">
        <v>2</v>
      </c>
      <c r="I329" s="269"/>
      <c r="J329" s="270">
        <f>ROUND(I329*H329,2)</f>
        <v>0</v>
      </c>
      <c r="K329" s="266" t="s">
        <v>1</v>
      </c>
      <c r="L329" s="271"/>
      <c r="M329" s="272" t="s">
        <v>1</v>
      </c>
      <c r="N329" s="273" t="s">
        <v>43</v>
      </c>
      <c r="O329" s="91"/>
      <c r="P329" s="227">
        <f>O329*H329</f>
        <v>0</v>
      </c>
      <c r="Q329" s="227">
        <v>0</v>
      </c>
      <c r="R329" s="227">
        <f>Q329*H329</f>
        <v>0</v>
      </c>
      <c r="S329" s="227">
        <v>0</v>
      </c>
      <c r="T329" s="22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9" t="s">
        <v>150</v>
      </c>
      <c r="AT329" s="229" t="s">
        <v>193</v>
      </c>
      <c r="AU329" s="229" t="s">
        <v>87</v>
      </c>
      <c r="AY329" s="17" t="s">
        <v>125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85</v>
      </c>
      <c r="BK329" s="230">
        <f>ROUND(I329*H329,2)</f>
        <v>0</v>
      </c>
      <c r="BL329" s="17" t="s">
        <v>132</v>
      </c>
      <c r="BM329" s="229" t="s">
        <v>393</v>
      </c>
    </row>
    <row r="330" s="2" customFormat="1" ht="24.15" customHeight="1">
      <c r="A330" s="38"/>
      <c r="B330" s="39"/>
      <c r="C330" s="218" t="s">
        <v>273</v>
      </c>
      <c r="D330" s="218" t="s">
        <v>127</v>
      </c>
      <c r="E330" s="219" t="s">
        <v>394</v>
      </c>
      <c r="F330" s="220" t="s">
        <v>395</v>
      </c>
      <c r="G330" s="221" t="s">
        <v>328</v>
      </c>
      <c r="H330" s="222">
        <v>2</v>
      </c>
      <c r="I330" s="223"/>
      <c r="J330" s="224">
        <f>ROUND(I330*H330,2)</f>
        <v>0</v>
      </c>
      <c r="K330" s="220" t="s">
        <v>1</v>
      </c>
      <c r="L330" s="44"/>
      <c r="M330" s="225" t="s">
        <v>1</v>
      </c>
      <c r="N330" s="226" t="s">
        <v>43</v>
      </c>
      <c r="O330" s="91"/>
      <c r="P330" s="227">
        <f>O330*H330</f>
        <v>0</v>
      </c>
      <c r="Q330" s="227">
        <v>0</v>
      </c>
      <c r="R330" s="227">
        <f>Q330*H330</f>
        <v>0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132</v>
      </c>
      <c r="AT330" s="229" t="s">
        <v>127</v>
      </c>
      <c r="AU330" s="229" t="s">
        <v>87</v>
      </c>
      <c r="AY330" s="17" t="s">
        <v>125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85</v>
      </c>
      <c r="BK330" s="230">
        <f>ROUND(I330*H330,2)</f>
        <v>0</v>
      </c>
      <c r="BL330" s="17" t="s">
        <v>132</v>
      </c>
      <c r="BM330" s="229" t="s">
        <v>396</v>
      </c>
    </row>
    <row r="331" s="2" customFormat="1" ht="24.15" customHeight="1">
      <c r="A331" s="38"/>
      <c r="B331" s="39"/>
      <c r="C331" s="264" t="s">
        <v>397</v>
      </c>
      <c r="D331" s="264" t="s">
        <v>193</v>
      </c>
      <c r="E331" s="265" t="s">
        <v>398</v>
      </c>
      <c r="F331" s="266" t="s">
        <v>399</v>
      </c>
      <c r="G331" s="267" t="s">
        <v>328</v>
      </c>
      <c r="H331" s="268">
        <v>2</v>
      </c>
      <c r="I331" s="269"/>
      <c r="J331" s="270">
        <f>ROUND(I331*H331,2)</f>
        <v>0</v>
      </c>
      <c r="K331" s="266" t="s">
        <v>131</v>
      </c>
      <c r="L331" s="271"/>
      <c r="M331" s="272" t="s">
        <v>1</v>
      </c>
      <c r="N331" s="273" t="s">
        <v>43</v>
      </c>
      <c r="O331" s="91"/>
      <c r="P331" s="227">
        <f>O331*H331</f>
        <v>0</v>
      </c>
      <c r="Q331" s="227">
        <v>0.048000000000000001</v>
      </c>
      <c r="R331" s="227">
        <f>Q331*H331</f>
        <v>0.096000000000000002</v>
      </c>
      <c r="S331" s="227">
        <v>0</v>
      </c>
      <c r="T331" s="22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9" t="s">
        <v>150</v>
      </c>
      <c r="AT331" s="229" t="s">
        <v>193</v>
      </c>
      <c r="AU331" s="229" t="s">
        <v>87</v>
      </c>
      <c r="AY331" s="17" t="s">
        <v>125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7" t="s">
        <v>85</v>
      </c>
      <c r="BK331" s="230">
        <f>ROUND(I331*H331,2)</f>
        <v>0</v>
      </c>
      <c r="BL331" s="17" t="s">
        <v>132</v>
      </c>
      <c r="BM331" s="229" t="s">
        <v>400</v>
      </c>
    </row>
    <row r="332" s="2" customFormat="1" ht="44.25" customHeight="1">
      <c r="A332" s="38"/>
      <c r="B332" s="39"/>
      <c r="C332" s="218" t="s">
        <v>278</v>
      </c>
      <c r="D332" s="218" t="s">
        <v>127</v>
      </c>
      <c r="E332" s="219" t="s">
        <v>401</v>
      </c>
      <c r="F332" s="220" t="s">
        <v>402</v>
      </c>
      <c r="G332" s="221" t="s">
        <v>328</v>
      </c>
      <c r="H332" s="222">
        <v>1</v>
      </c>
      <c r="I332" s="223"/>
      <c r="J332" s="224">
        <f>ROUND(I332*H332,2)</f>
        <v>0</v>
      </c>
      <c r="K332" s="220" t="s">
        <v>131</v>
      </c>
      <c r="L332" s="44"/>
      <c r="M332" s="225" t="s">
        <v>1</v>
      </c>
      <c r="N332" s="226" t="s">
        <v>43</v>
      </c>
      <c r="O332" s="91"/>
      <c r="P332" s="227">
        <f>O332*H332</f>
        <v>0</v>
      </c>
      <c r="Q332" s="227">
        <v>0.00165424</v>
      </c>
      <c r="R332" s="227">
        <f>Q332*H332</f>
        <v>0.00165424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132</v>
      </c>
      <c r="AT332" s="229" t="s">
        <v>127</v>
      </c>
      <c r="AU332" s="229" t="s">
        <v>87</v>
      </c>
      <c r="AY332" s="17" t="s">
        <v>125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85</v>
      </c>
      <c r="BK332" s="230">
        <f>ROUND(I332*H332,2)</f>
        <v>0</v>
      </c>
      <c r="BL332" s="17" t="s">
        <v>132</v>
      </c>
      <c r="BM332" s="229" t="s">
        <v>403</v>
      </c>
    </row>
    <row r="333" s="2" customFormat="1" ht="24.15" customHeight="1">
      <c r="A333" s="38"/>
      <c r="B333" s="39"/>
      <c r="C333" s="264" t="s">
        <v>404</v>
      </c>
      <c r="D333" s="264" t="s">
        <v>193</v>
      </c>
      <c r="E333" s="265" t="s">
        <v>405</v>
      </c>
      <c r="F333" s="266" t="s">
        <v>406</v>
      </c>
      <c r="G333" s="267" t="s">
        <v>328</v>
      </c>
      <c r="H333" s="268">
        <v>1</v>
      </c>
      <c r="I333" s="269"/>
      <c r="J333" s="270">
        <f>ROUND(I333*H333,2)</f>
        <v>0</v>
      </c>
      <c r="K333" s="266" t="s">
        <v>131</v>
      </c>
      <c r="L333" s="271"/>
      <c r="M333" s="272" t="s">
        <v>1</v>
      </c>
      <c r="N333" s="273" t="s">
        <v>43</v>
      </c>
      <c r="O333" s="91"/>
      <c r="P333" s="227">
        <f>O333*H333</f>
        <v>0</v>
      </c>
      <c r="Q333" s="227">
        <v>0.023</v>
      </c>
      <c r="R333" s="227">
        <f>Q333*H333</f>
        <v>0.023</v>
      </c>
      <c r="S333" s="227">
        <v>0</v>
      </c>
      <c r="T333" s="22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150</v>
      </c>
      <c r="AT333" s="229" t="s">
        <v>193</v>
      </c>
      <c r="AU333" s="229" t="s">
        <v>87</v>
      </c>
      <c r="AY333" s="17" t="s">
        <v>125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85</v>
      </c>
      <c r="BK333" s="230">
        <f>ROUND(I333*H333,2)</f>
        <v>0</v>
      </c>
      <c r="BL333" s="17" t="s">
        <v>132</v>
      </c>
      <c r="BM333" s="229" t="s">
        <v>407</v>
      </c>
    </row>
    <row r="334" s="2" customFormat="1" ht="24.15" customHeight="1">
      <c r="A334" s="38"/>
      <c r="B334" s="39"/>
      <c r="C334" s="264" t="s">
        <v>284</v>
      </c>
      <c r="D334" s="264" t="s">
        <v>193</v>
      </c>
      <c r="E334" s="265" t="s">
        <v>408</v>
      </c>
      <c r="F334" s="266" t="s">
        <v>409</v>
      </c>
      <c r="G334" s="267" t="s">
        <v>328</v>
      </c>
      <c r="H334" s="268">
        <v>1</v>
      </c>
      <c r="I334" s="269"/>
      <c r="J334" s="270">
        <f>ROUND(I334*H334,2)</f>
        <v>0</v>
      </c>
      <c r="K334" s="266" t="s">
        <v>1</v>
      </c>
      <c r="L334" s="271"/>
      <c r="M334" s="272" t="s">
        <v>1</v>
      </c>
      <c r="N334" s="273" t="s">
        <v>43</v>
      </c>
      <c r="O334" s="91"/>
      <c r="P334" s="227">
        <f>O334*H334</f>
        <v>0</v>
      </c>
      <c r="Q334" s="227">
        <v>0</v>
      </c>
      <c r="R334" s="227">
        <f>Q334*H334</f>
        <v>0</v>
      </c>
      <c r="S334" s="227">
        <v>0</v>
      </c>
      <c r="T334" s="22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9" t="s">
        <v>150</v>
      </c>
      <c r="AT334" s="229" t="s">
        <v>193</v>
      </c>
      <c r="AU334" s="229" t="s">
        <v>87</v>
      </c>
      <c r="AY334" s="17" t="s">
        <v>125</v>
      </c>
      <c r="BE334" s="230">
        <f>IF(N334="základní",J334,0)</f>
        <v>0</v>
      </c>
      <c r="BF334" s="230">
        <f>IF(N334="snížená",J334,0)</f>
        <v>0</v>
      </c>
      <c r="BG334" s="230">
        <f>IF(N334="zákl. přenesená",J334,0)</f>
        <v>0</v>
      </c>
      <c r="BH334" s="230">
        <f>IF(N334="sníž. přenesená",J334,0)</f>
        <v>0</v>
      </c>
      <c r="BI334" s="230">
        <f>IF(N334="nulová",J334,0)</f>
        <v>0</v>
      </c>
      <c r="BJ334" s="17" t="s">
        <v>85</v>
      </c>
      <c r="BK334" s="230">
        <f>ROUND(I334*H334,2)</f>
        <v>0</v>
      </c>
      <c r="BL334" s="17" t="s">
        <v>132</v>
      </c>
      <c r="BM334" s="229" t="s">
        <v>410</v>
      </c>
    </row>
    <row r="335" s="2" customFormat="1" ht="16.5" customHeight="1">
      <c r="A335" s="38"/>
      <c r="B335" s="39"/>
      <c r="C335" s="218" t="s">
        <v>411</v>
      </c>
      <c r="D335" s="218" t="s">
        <v>127</v>
      </c>
      <c r="E335" s="219" t="s">
        <v>412</v>
      </c>
      <c r="F335" s="220" t="s">
        <v>413</v>
      </c>
      <c r="G335" s="221" t="s">
        <v>328</v>
      </c>
      <c r="H335" s="222">
        <v>3</v>
      </c>
      <c r="I335" s="223"/>
      <c r="J335" s="224">
        <f>ROUND(I335*H335,2)</f>
        <v>0</v>
      </c>
      <c r="K335" s="220" t="s">
        <v>131</v>
      </c>
      <c r="L335" s="44"/>
      <c r="M335" s="225" t="s">
        <v>1</v>
      </c>
      <c r="N335" s="226" t="s">
        <v>43</v>
      </c>
      <c r="O335" s="91"/>
      <c r="P335" s="227">
        <f>O335*H335</f>
        <v>0</v>
      </c>
      <c r="Q335" s="227">
        <v>0.040000000000000001</v>
      </c>
      <c r="R335" s="227">
        <f>Q335*H335</f>
        <v>0.12</v>
      </c>
      <c r="S335" s="227">
        <v>0</v>
      </c>
      <c r="T335" s="228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9" t="s">
        <v>132</v>
      </c>
      <c r="AT335" s="229" t="s">
        <v>127</v>
      </c>
      <c r="AU335" s="229" t="s">
        <v>87</v>
      </c>
      <c r="AY335" s="17" t="s">
        <v>125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7" t="s">
        <v>85</v>
      </c>
      <c r="BK335" s="230">
        <f>ROUND(I335*H335,2)</f>
        <v>0</v>
      </c>
      <c r="BL335" s="17" t="s">
        <v>132</v>
      </c>
      <c r="BM335" s="229" t="s">
        <v>414</v>
      </c>
    </row>
    <row r="336" s="2" customFormat="1" ht="24.15" customHeight="1">
      <c r="A336" s="38"/>
      <c r="B336" s="39"/>
      <c r="C336" s="264" t="s">
        <v>288</v>
      </c>
      <c r="D336" s="264" t="s">
        <v>193</v>
      </c>
      <c r="E336" s="265" t="s">
        <v>415</v>
      </c>
      <c r="F336" s="266" t="s">
        <v>416</v>
      </c>
      <c r="G336" s="267" t="s">
        <v>328</v>
      </c>
      <c r="H336" s="268">
        <v>3</v>
      </c>
      <c r="I336" s="269"/>
      <c r="J336" s="270">
        <f>ROUND(I336*H336,2)</f>
        <v>0</v>
      </c>
      <c r="K336" s="266" t="s">
        <v>1</v>
      </c>
      <c r="L336" s="271"/>
      <c r="M336" s="272" t="s">
        <v>1</v>
      </c>
      <c r="N336" s="273" t="s">
        <v>43</v>
      </c>
      <c r="O336" s="91"/>
      <c r="P336" s="227">
        <f>O336*H336</f>
        <v>0</v>
      </c>
      <c r="Q336" s="227">
        <v>0</v>
      </c>
      <c r="R336" s="227">
        <f>Q336*H336</f>
        <v>0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150</v>
      </c>
      <c r="AT336" s="229" t="s">
        <v>193</v>
      </c>
      <c r="AU336" s="229" t="s">
        <v>87</v>
      </c>
      <c r="AY336" s="17" t="s">
        <v>125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85</v>
      </c>
      <c r="BK336" s="230">
        <f>ROUND(I336*H336,2)</f>
        <v>0</v>
      </c>
      <c r="BL336" s="17" t="s">
        <v>132</v>
      </c>
      <c r="BM336" s="229" t="s">
        <v>417</v>
      </c>
    </row>
    <row r="337" s="2" customFormat="1" ht="24.15" customHeight="1">
      <c r="A337" s="38"/>
      <c r="B337" s="39"/>
      <c r="C337" s="264" t="s">
        <v>418</v>
      </c>
      <c r="D337" s="264" t="s">
        <v>193</v>
      </c>
      <c r="E337" s="265" t="s">
        <v>419</v>
      </c>
      <c r="F337" s="266" t="s">
        <v>420</v>
      </c>
      <c r="G337" s="267" t="s">
        <v>328</v>
      </c>
      <c r="H337" s="268">
        <v>3</v>
      </c>
      <c r="I337" s="269"/>
      <c r="J337" s="270">
        <f>ROUND(I337*H337,2)</f>
        <v>0</v>
      </c>
      <c r="K337" s="266" t="s">
        <v>1</v>
      </c>
      <c r="L337" s="271"/>
      <c r="M337" s="272" t="s">
        <v>1</v>
      </c>
      <c r="N337" s="273" t="s">
        <v>43</v>
      </c>
      <c r="O337" s="91"/>
      <c r="P337" s="227">
        <f>O337*H337</f>
        <v>0</v>
      </c>
      <c r="Q337" s="227">
        <v>0</v>
      </c>
      <c r="R337" s="227">
        <f>Q337*H337</f>
        <v>0</v>
      </c>
      <c r="S337" s="227">
        <v>0</v>
      </c>
      <c r="T337" s="228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9" t="s">
        <v>150</v>
      </c>
      <c r="AT337" s="229" t="s">
        <v>193</v>
      </c>
      <c r="AU337" s="229" t="s">
        <v>87</v>
      </c>
      <c r="AY337" s="17" t="s">
        <v>125</v>
      </c>
      <c r="BE337" s="230">
        <f>IF(N337="základní",J337,0)</f>
        <v>0</v>
      </c>
      <c r="BF337" s="230">
        <f>IF(N337="snížená",J337,0)</f>
        <v>0</v>
      </c>
      <c r="BG337" s="230">
        <f>IF(N337="zákl. přenesená",J337,0)</f>
        <v>0</v>
      </c>
      <c r="BH337" s="230">
        <f>IF(N337="sníž. přenesená",J337,0)</f>
        <v>0</v>
      </c>
      <c r="BI337" s="230">
        <f>IF(N337="nulová",J337,0)</f>
        <v>0</v>
      </c>
      <c r="BJ337" s="17" t="s">
        <v>85</v>
      </c>
      <c r="BK337" s="230">
        <f>ROUND(I337*H337,2)</f>
        <v>0</v>
      </c>
      <c r="BL337" s="17" t="s">
        <v>132</v>
      </c>
      <c r="BM337" s="229" t="s">
        <v>421</v>
      </c>
    </row>
    <row r="338" s="2" customFormat="1" ht="16.5" customHeight="1">
      <c r="A338" s="38"/>
      <c r="B338" s="39"/>
      <c r="C338" s="218" t="s">
        <v>293</v>
      </c>
      <c r="D338" s="218" t="s">
        <v>127</v>
      </c>
      <c r="E338" s="219" t="s">
        <v>422</v>
      </c>
      <c r="F338" s="220" t="s">
        <v>423</v>
      </c>
      <c r="G338" s="221" t="s">
        <v>328</v>
      </c>
      <c r="H338" s="222">
        <v>2</v>
      </c>
      <c r="I338" s="223"/>
      <c r="J338" s="224">
        <f>ROUND(I338*H338,2)</f>
        <v>0</v>
      </c>
      <c r="K338" s="220" t="s">
        <v>131</v>
      </c>
      <c r="L338" s="44"/>
      <c r="M338" s="225" t="s">
        <v>1</v>
      </c>
      <c r="N338" s="226" t="s">
        <v>43</v>
      </c>
      <c r="O338" s="91"/>
      <c r="P338" s="227">
        <f>O338*H338</f>
        <v>0</v>
      </c>
      <c r="Q338" s="227">
        <v>0.050000000000000003</v>
      </c>
      <c r="R338" s="227">
        <f>Q338*H338</f>
        <v>0.10000000000000001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132</v>
      </c>
      <c r="AT338" s="229" t="s">
        <v>127</v>
      </c>
      <c r="AU338" s="229" t="s">
        <v>87</v>
      </c>
      <c r="AY338" s="17" t="s">
        <v>125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85</v>
      </c>
      <c r="BK338" s="230">
        <f>ROUND(I338*H338,2)</f>
        <v>0</v>
      </c>
      <c r="BL338" s="17" t="s">
        <v>132</v>
      </c>
      <c r="BM338" s="229" t="s">
        <v>424</v>
      </c>
    </row>
    <row r="339" s="2" customFormat="1" ht="16.5" customHeight="1">
      <c r="A339" s="38"/>
      <c r="B339" s="39"/>
      <c r="C339" s="264" t="s">
        <v>425</v>
      </c>
      <c r="D339" s="264" t="s">
        <v>193</v>
      </c>
      <c r="E339" s="265" t="s">
        <v>426</v>
      </c>
      <c r="F339" s="266" t="s">
        <v>427</v>
      </c>
      <c r="G339" s="267" t="s">
        <v>328</v>
      </c>
      <c r="H339" s="268">
        <v>2</v>
      </c>
      <c r="I339" s="269"/>
      <c r="J339" s="270">
        <f>ROUND(I339*H339,2)</f>
        <v>0</v>
      </c>
      <c r="K339" s="266" t="s">
        <v>131</v>
      </c>
      <c r="L339" s="271"/>
      <c r="M339" s="272" t="s">
        <v>1</v>
      </c>
      <c r="N339" s="273" t="s">
        <v>43</v>
      </c>
      <c r="O339" s="91"/>
      <c r="P339" s="227">
        <f>O339*H339</f>
        <v>0</v>
      </c>
      <c r="Q339" s="227">
        <v>0.029499999999999998</v>
      </c>
      <c r="R339" s="227">
        <f>Q339*H339</f>
        <v>0.058999999999999997</v>
      </c>
      <c r="S339" s="227">
        <v>0</v>
      </c>
      <c r="T339" s="22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150</v>
      </c>
      <c r="AT339" s="229" t="s">
        <v>193</v>
      </c>
      <c r="AU339" s="229" t="s">
        <v>87</v>
      </c>
      <c r="AY339" s="17" t="s">
        <v>125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85</v>
      </c>
      <c r="BK339" s="230">
        <f>ROUND(I339*H339,2)</f>
        <v>0</v>
      </c>
      <c r="BL339" s="17" t="s">
        <v>132</v>
      </c>
      <c r="BM339" s="229" t="s">
        <v>428</v>
      </c>
    </row>
    <row r="340" s="2" customFormat="1" ht="24.15" customHeight="1">
      <c r="A340" s="38"/>
      <c r="B340" s="39"/>
      <c r="C340" s="264" t="s">
        <v>297</v>
      </c>
      <c r="D340" s="264" t="s">
        <v>193</v>
      </c>
      <c r="E340" s="265" t="s">
        <v>429</v>
      </c>
      <c r="F340" s="266" t="s">
        <v>430</v>
      </c>
      <c r="G340" s="267" t="s">
        <v>328</v>
      </c>
      <c r="H340" s="268">
        <v>2</v>
      </c>
      <c r="I340" s="269"/>
      <c r="J340" s="270">
        <f>ROUND(I340*H340,2)</f>
        <v>0</v>
      </c>
      <c r="K340" s="266" t="s">
        <v>1</v>
      </c>
      <c r="L340" s="271"/>
      <c r="M340" s="272" t="s">
        <v>1</v>
      </c>
      <c r="N340" s="273" t="s">
        <v>43</v>
      </c>
      <c r="O340" s="91"/>
      <c r="P340" s="227">
        <f>O340*H340</f>
        <v>0</v>
      </c>
      <c r="Q340" s="227">
        <v>0</v>
      </c>
      <c r="R340" s="227">
        <f>Q340*H340</f>
        <v>0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150</v>
      </c>
      <c r="AT340" s="229" t="s">
        <v>193</v>
      </c>
      <c r="AU340" s="229" t="s">
        <v>87</v>
      </c>
      <c r="AY340" s="17" t="s">
        <v>125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85</v>
      </c>
      <c r="BK340" s="230">
        <f>ROUND(I340*H340,2)</f>
        <v>0</v>
      </c>
      <c r="BL340" s="17" t="s">
        <v>132</v>
      </c>
      <c r="BM340" s="229" t="s">
        <v>431</v>
      </c>
    </row>
    <row r="341" s="2" customFormat="1" ht="33" customHeight="1">
      <c r="A341" s="38"/>
      <c r="B341" s="39"/>
      <c r="C341" s="218" t="s">
        <v>432</v>
      </c>
      <c r="D341" s="218" t="s">
        <v>127</v>
      </c>
      <c r="E341" s="219" t="s">
        <v>433</v>
      </c>
      <c r="F341" s="220" t="s">
        <v>434</v>
      </c>
      <c r="G341" s="221" t="s">
        <v>328</v>
      </c>
      <c r="H341" s="222">
        <v>1</v>
      </c>
      <c r="I341" s="223"/>
      <c r="J341" s="224">
        <f>ROUND(I341*H341,2)</f>
        <v>0</v>
      </c>
      <c r="K341" s="220" t="s">
        <v>131</v>
      </c>
      <c r="L341" s="44"/>
      <c r="M341" s="225" t="s">
        <v>1</v>
      </c>
      <c r="N341" s="226" t="s">
        <v>43</v>
      </c>
      <c r="O341" s="91"/>
      <c r="P341" s="227">
        <f>O341*H341</f>
        <v>0</v>
      </c>
      <c r="Q341" s="227">
        <v>0.00015799999999999999</v>
      </c>
      <c r="R341" s="227">
        <f>Q341*H341</f>
        <v>0.00015799999999999999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132</v>
      </c>
      <c r="AT341" s="229" t="s">
        <v>127</v>
      </c>
      <c r="AU341" s="229" t="s">
        <v>87</v>
      </c>
      <c r="AY341" s="17" t="s">
        <v>125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85</v>
      </c>
      <c r="BK341" s="230">
        <f>ROUND(I341*H341,2)</f>
        <v>0</v>
      </c>
      <c r="BL341" s="17" t="s">
        <v>132</v>
      </c>
      <c r="BM341" s="229" t="s">
        <v>435</v>
      </c>
    </row>
    <row r="342" s="14" customFormat="1">
      <c r="A342" s="14"/>
      <c r="B342" s="242"/>
      <c r="C342" s="243"/>
      <c r="D342" s="233" t="s">
        <v>133</v>
      </c>
      <c r="E342" s="244" t="s">
        <v>1</v>
      </c>
      <c r="F342" s="245" t="s">
        <v>85</v>
      </c>
      <c r="G342" s="243"/>
      <c r="H342" s="246">
        <v>1</v>
      </c>
      <c r="I342" s="247"/>
      <c r="J342" s="243"/>
      <c r="K342" s="243"/>
      <c r="L342" s="248"/>
      <c r="M342" s="249"/>
      <c r="N342" s="250"/>
      <c r="O342" s="250"/>
      <c r="P342" s="250"/>
      <c r="Q342" s="250"/>
      <c r="R342" s="250"/>
      <c r="S342" s="250"/>
      <c r="T342" s="251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2" t="s">
        <v>133</v>
      </c>
      <c r="AU342" s="252" t="s">
        <v>87</v>
      </c>
      <c r="AV342" s="14" t="s">
        <v>87</v>
      </c>
      <c r="AW342" s="14" t="s">
        <v>34</v>
      </c>
      <c r="AX342" s="14" t="s">
        <v>78</v>
      </c>
      <c r="AY342" s="252" t="s">
        <v>125</v>
      </c>
    </row>
    <row r="343" s="15" customFormat="1">
      <c r="A343" s="15"/>
      <c r="B343" s="253"/>
      <c r="C343" s="254"/>
      <c r="D343" s="233" t="s">
        <v>133</v>
      </c>
      <c r="E343" s="255" t="s">
        <v>1</v>
      </c>
      <c r="F343" s="256" t="s">
        <v>138</v>
      </c>
      <c r="G343" s="254"/>
      <c r="H343" s="257">
        <v>1</v>
      </c>
      <c r="I343" s="258"/>
      <c r="J343" s="254"/>
      <c r="K343" s="254"/>
      <c r="L343" s="259"/>
      <c r="M343" s="260"/>
      <c r="N343" s="261"/>
      <c r="O343" s="261"/>
      <c r="P343" s="261"/>
      <c r="Q343" s="261"/>
      <c r="R343" s="261"/>
      <c r="S343" s="261"/>
      <c r="T343" s="262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63" t="s">
        <v>133</v>
      </c>
      <c r="AU343" s="263" t="s">
        <v>87</v>
      </c>
      <c r="AV343" s="15" t="s">
        <v>132</v>
      </c>
      <c r="AW343" s="15" t="s">
        <v>34</v>
      </c>
      <c r="AX343" s="15" t="s">
        <v>85</v>
      </c>
      <c r="AY343" s="263" t="s">
        <v>125</v>
      </c>
    </row>
    <row r="344" s="2" customFormat="1" ht="24.15" customHeight="1">
      <c r="A344" s="38"/>
      <c r="B344" s="39"/>
      <c r="C344" s="264" t="s">
        <v>302</v>
      </c>
      <c r="D344" s="264" t="s">
        <v>193</v>
      </c>
      <c r="E344" s="265" t="s">
        <v>436</v>
      </c>
      <c r="F344" s="266" t="s">
        <v>437</v>
      </c>
      <c r="G344" s="267" t="s">
        <v>160</v>
      </c>
      <c r="H344" s="268">
        <v>2</v>
      </c>
      <c r="I344" s="269"/>
      <c r="J344" s="270">
        <f>ROUND(I344*H344,2)</f>
        <v>0</v>
      </c>
      <c r="K344" s="266" t="s">
        <v>131</v>
      </c>
      <c r="L344" s="271"/>
      <c r="M344" s="272" t="s">
        <v>1</v>
      </c>
      <c r="N344" s="273" t="s">
        <v>43</v>
      </c>
      <c r="O344" s="91"/>
      <c r="P344" s="227">
        <f>O344*H344</f>
        <v>0</v>
      </c>
      <c r="Q344" s="227">
        <v>0.0029299999999999999</v>
      </c>
      <c r="R344" s="227">
        <f>Q344*H344</f>
        <v>0.0058599999999999998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150</v>
      </c>
      <c r="AT344" s="229" t="s">
        <v>193</v>
      </c>
      <c r="AU344" s="229" t="s">
        <v>87</v>
      </c>
      <c r="AY344" s="17" t="s">
        <v>125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85</v>
      </c>
      <c r="BK344" s="230">
        <f>ROUND(I344*H344,2)</f>
        <v>0</v>
      </c>
      <c r="BL344" s="17" t="s">
        <v>132</v>
      </c>
      <c r="BM344" s="229" t="s">
        <v>438</v>
      </c>
    </row>
    <row r="345" s="14" customFormat="1">
      <c r="A345" s="14"/>
      <c r="B345" s="242"/>
      <c r="C345" s="243"/>
      <c r="D345" s="233" t="s">
        <v>133</v>
      </c>
      <c r="E345" s="244" t="s">
        <v>1</v>
      </c>
      <c r="F345" s="245" t="s">
        <v>439</v>
      </c>
      <c r="G345" s="243"/>
      <c r="H345" s="246">
        <v>2</v>
      </c>
      <c r="I345" s="247"/>
      <c r="J345" s="243"/>
      <c r="K345" s="243"/>
      <c r="L345" s="248"/>
      <c r="M345" s="249"/>
      <c r="N345" s="250"/>
      <c r="O345" s="250"/>
      <c r="P345" s="250"/>
      <c r="Q345" s="250"/>
      <c r="R345" s="250"/>
      <c r="S345" s="250"/>
      <c r="T345" s="25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2" t="s">
        <v>133</v>
      </c>
      <c r="AU345" s="252" t="s">
        <v>87</v>
      </c>
      <c r="AV345" s="14" t="s">
        <v>87</v>
      </c>
      <c r="AW345" s="14" t="s">
        <v>34</v>
      </c>
      <c r="AX345" s="14" t="s">
        <v>78</v>
      </c>
      <c r="AY345" s="252" t="s">
        <v>125</v>
      </c>
    </row>
    <row r="346" s="15" customFormat="1">
      <c r="A346" s="15"/>
      <c r="B346" s="253"/>
      <c r="C346" s="254"/>
      <c r="D346" s="233" t="s">
        <v>133</v>
      </c>
      <c r="E346" s="255" t="s">
        <v>1</v>
      </c>
      <c r="F346" s="256" t="s">
        <v>138</v>
      </c>
      <c r="G346" s="254"/>
      <c r="H346" s="257">
        <v>2</v>
      </c>
      <c r="I346" s="258"/>
      <c r="J346" s="254"/>
      <c r="K346" s="254"/>
      <c r="L346" s="259"/>
      <c r="M346" s="260"/>
      <c r="N346" s="261"/>
      <c r="O346" s="261"/>
      <c r="P346" s="261"/>
      <c r="Q346" s="261"/>
      <c r="R346" s="261"/>
      <c r="S346" s="261"/>
      <c r="T346" s="262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3" t="s">
        <v>133</v>
      </c>
      <c r="AU346" s="263" t="s">
        <v>87</v>
      </c>
      <c r="AV346" s="15" t="s">
        <v>132</v>
      </c>
      <c r="AW346" s="15" t="s">
        <v>34</v>
      </c>
      <c r="AX346" s="15" t="s">
        <v>85</v>
      </c>
      <c r="AY346" s="263" t="s">
        <v>125</v>
      </c>
    </row>
    <row r="347" s="2" customFormat="1" ht="16.5" customHeight="1">
      <c r="A347" s="38"/>
      <c r="B347" s="39"/>
      <c r="C347" s="264" t="s">
        <v>440</v>
      </c>
      <c r="D347" s="264" t="s">
        <v>193</v>
      </c>
      <c r="E347" s="265" t="s">
        <v>441</v>
      </c>
      <c r="F347" s="266" t="s">
        <v>442</v>
      </c>
      <c r="G347" s="267" t="s">
        <v>328</v>
      </c>
      <c r="H347" s="268">
        <v>1</v>
      </c>
      <c r="I347" s="269"/>
      <c r="J347" s="270">
        <f>ROUND(I347*H347,2)</f>
        <v>0</v>
      </c>
      <c r="K347" s="266" t="s">
        <v>131</v>
      </c>
      <c r="L347" s="271"/>
      <c r="M347" s="272" t="s">
        <v>1</v>
      </c>
      <c r="N347" s="273" t="s">
        <v>43</v>
      </c>
      <c r="O347" s="91"/>
      <c r="P347" s="227">
        <f>O347*H347</f>
        <v>0</v>
      </c>
      <c r="Q347" s="227">
        <v>0.10100000000000001</v>
      </c>
      <c r="R347" s="227">
        <f>Q347*H347</f>
        <v>0.10100000000000001</v>
      </c>
      <c r="S347" s="227">
        <v>0</v>
      </c>
      <c r="T347" s="22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9" t="s">
        <v>150</v>
      </c>
      <c r="AT347" s="229" t="s">
        <v>193</v>
      </c>
      <c r="AU347" s="229" t="s">
        <v>87</v>
      </c>
      <c r="AY347" s="17" t="s">
        <v>125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7" t="s">
        <v>85</v>
      </c>
      <c r="BK347" s="230">
        <f>ROUND(I347*H347,2)</f>
        <v>0</v>
      </c>
      <c r="BL347" s="17" t="s">
        <v>132</v>
      </c>
      <c r="BM347" s="229" t="s">
        <v>443</v>
      </c>
    </row>
    <row r="348" s="2" customFormat="1" ht="16.5" customHeight="1">
      <c r="A348" s="38"/>
      <c r="B348" s="39"/>
      <c r="C348" s="218" t="s">
        <v>308</v>
      </c>
      <c r="D348" s="218" t="s">
        <v>127</v>
      </c>
      <c r="E348" s="219" t="s">
        <v>444</v>
      </c>
      <c r="F348" s="220" t="s">
        <v>445</v>
      </c>
      <c r="G348" s="221" t="s">
        <v>160</v>
      </c>
      <c r="H348" s="222">
        <v>168</v>
      </c>
      <c r="I348" s="223"/>
      <c r="J348" s="224">
        <f>ROUND(I348*H348,2)</f>
        <v>0</v>
      </c>
      <c r="K348" s="220" t="s">
        <v>131</v>
      </c>
      <c r="L348" s="44"/>
      <c r="M348" s="225" t="s">
        <v>1</v>
      </c>
      <c r="N348" s="226" t="s">
        <v>43</v>
      </c>
      <c r="O348" s="91"/>
      <c r="P348" s="227">
        <f>O348*H348</f>
        <v>0</v>
      </c>
      <c r="Q348" s="227">
        <v>0.00019236000000000001</v>
      </c>
      <c r="R348" s="227">
        <f>Q348*H348</f>
        <v>0.032316480000000002</v>
      </c>
      <c r="S348" s="227">
        <v>0</v>
      </c>
      <c r="T348" s="22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9" t="s">
        <v>132</v>
      </c>
      <c r="AT348" s="229" t="s">
        <v>127</v>
      </c>
      <c r="AU348" s="229" t="s">
        <v>87</v>
      </c>
      <c r="AY348" s="17" t="s">
        <v>125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17" t="s">
        <v>85</v>
      </c>
      <c r="BK348" s="230">
        <f>ROUND(I348*H348,2)</f>
        <v>0</v>
      </c>
      <c r="BL348" s="17" t="s">
        <v>132</v>
      </c>
      <c r="BM348" s="229" t="s">
        <v>446</v>
      </c>
    </row>
    <row r="349" s="2" customFormat="1" ht="24.15" customHeight="1">
      <c r="A349" s="38"/>
      <c r="B349" s="39"/>
      <c r="C349" s="218" t="s">
        <v>447</v>
      </c>
      <c r="D349" s="218" t="s">
        <v>127</v>
      </c>
      <c r="E349" s="219" t="s">
        <v>448</v>
      </c>
      <c r="F349" s="220" t="s">
        <v>449</v>
      </c>
      <c r="G349" s="221" t="s">
        <v>160</v>
      </c>
      <c r="H349" s="222">
        <v>143</v>
      </c>
      <c r="I349" s="223"/>
      <c r="J349" s="224">
        <f>ROUND(I349*H349,2)</f>
        <v>0</v>
      </c>
      <c r="K349" s="220" t="s">
        <v>131</v>
      </c>
      <c r="L349" s="44"/>
      <c r="M349" s="225" t="s">
        <v>1</v>
      </c>
      <c r="N349" s="226" t="s">
        <v>43</v>
      </c>
      <c r="O349" s="91"/>
      <c r="P349" s="227">
        <f>O349*H349</f>
        <v>0</v>
      </c>
      <c r="Q349" s="227">
        <v>9.4500000000000007E-05</v>
      </c>
      <c r="R349" s="227">
        <f>Q349*H349</f>
        <v>0.013513500000000001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132</v>
      </c>
      <c r="AT349" s="229" t="s">
        <v>127</v>
      </c>
      <c r="AU349" s="229" t="s">
        <v>87</v>
      </c>
      <c r="AY349" s="17" t="s">
        <v>125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85</v>
      </c>
      <c r="BK349" s="230">
        <f>ROUND(I349*H349,2)</f>
        <v>0</v>
      </c>
      <c r="BL349" s="17" t="s">
        <v>132</v>
      </c>
      <c r="BM349" s="229" t="s">
        <v>450</v>
      </c>
    </row>
    <row r="350" s="2" customFormat="1" ht="37.8" customHeight="1">
      <c r="A350" s="38"/>
      <c r="B350" s="39"/>
      <c r="C350" s="218" t="s">
        <v>313</v>
      </c>
      <c r="D350" s="218" t="s">
        <v>127</v>
      </c>
      <c r="E350" s="219" t="s">
        <v>451</v>
      </c>
      <c r="F350" s="220" t="s">
        <v>452</v>
      </c>
      <c r="G350" s="221" t="s">
        <v>328</v>
      </c>
      <c r="H350" s="222">
        <v>14</v>
      </c>
      <c r="I350" s="223"/>
      <c r="J350" s="224">
        <f>ROUND(I350*H350,2)</f>
        <v>0</v>
      </c>
      <c r="K350" s="220" t="s">
        <v>1</v>
      </c>
      <c r="L350" s="44"/>
      <c r="M350" s="225" t="s">
        <v>1</v>
      </c>
      <c r="N350" s="226" t="s">
        <v>43</v>
      </c>
      <c r="O350" s="91"/>
      <c r="P350" s="227">
        <f>O350*H350</f>
        <v>0</v>
      </c>
      <c r="Q350" s="227">
        <v>0</v>
      </c>
      <c r="R350" s="227">
        <f>Q350*H350</f>
        <v>0</v>
      </c>
      <c r="S350" s="227">
        <v>0</v>
      </c>
      <c r="T350" s="22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9" t="s">
        <v>132</v>
      </c>
      <c r="AT350" s="229" t="s">
        <v>127</v>
      </c>
      <c r="AU350" s="229" t="s">
        <v>87</v>
      </c>
      <c r="AY350" s="17" t="s">
        <v>125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85</v>
      </c>
      <c r="BK350" s="230">
        <f>ROUND(I350*H350,2)</f>
        <v>0</v>
      </c>
      <c r="BL350" s="17" t="s">
        <v>132</v>
      </c>
      <c r="BM350" s="229" t="s">
        <v>453</v>
      </c>
    </row>
    <row r="351" s="13" customFormat="1">
      <c r="A351" s="13"/>
      <c r="B351" s="231"/>
      <c r="C351" s="232"/>
      <c r="D351" s="233" t="s">
        <v>133</v>
      </c>
      <c r="E351" s="234" t="s">
        <v>1</v>
      </c>
      <c r="F351" s="235" t="s">
        <v>454</v>
      </c>
      <c r="G351" s="232"/>
      <c r="H351" s="234" t="s">
        <v>1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1" t="s">
        <v>133</v>
      </c>
      <c r="AU351" s="241" t="s">
        <v>87</v>
      </c>
      <c r="AV351" s="13" t="s">
        <v>85</v>
      </c>
      <c r="AW351" s="13" t="s">
        <v>34</v>
      </c>
      <c r="AX351" s="13" t="s">
        <v>78</v>
      </c>
      <c r="AY351" s="241" t="s">
        <v>125</v>
      </c>
    </row>
    <row r="352" s="14" customFormat="1">
      <c r="A352" s="14"/>
      <c r="B352" s="242"/>
      <c r="C352" s="243"/>
      <c r="D352" s="233" t="s">
        <v>133</v>
      </c>
      <c r="E352" s="244" t="s">
        <v>1</v>
      </c>
      <c r="F352" s="245" t="s">
        <v>165</v>
      </c>
      <c r="G352" s="243"/>
      <c r="H352" s="246">
        <v>14</v>
      </c>
      <c r="I352" s="247"/>
      <c r="J352" s="243"/>
      <c r="K352" s="243"/>
      <c r="L352" s="248"/>
      <c r="M352" s="249"/>
      <c r="N352" s="250"/>
      <c r="O352" s="250"/>
      <c r="P352" s="250"/>
      <c r="Q352" s="250"/>
      <c r="R352" s="250"/>
      <c r="S352" s="250"/>
      <c r="T352" s="25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2" t="s">
        <v>133</v>
      </c>
      <c r="AU352" s="252" t="s">
        <v>87</v>
      </c>
      <c r="AV352" s="14" t="s">
        <v>87</v>
      </c>
      <c r="AW352" s="14" t="s">
        <v>34</v>
      </c>
      <c r="AX352" s="14" t="s">
        <v>78</v>
      </c>
      <c r="AY352" s="252" t="s">
        <v>125</v>
      </c>
    </row>
    <row r="353" s="15" customFormat="1">
      <c r="A353" s="15"/>
      <c r="B353" s="253"/>
      <c r="C353" s="254"/>
      <c r="D353" s="233" t="s">
        <v>133</v>
      </c>
      <c r="E353" s="255" t="s">
        <v>1</v>
      </c>
      <c r="F353" s="256" t="s">
        <v>138</v>
      </c>
      <c r="G353" s="254"/>
      <c r="H353" s="257">
        <v>14</v>
      </c>
      <c r="I353" s="258"/>
      <c r="J353" s="254"/>
      <c r="K353" s="254"/>
      <c r="L353" s="259"/>
      <c r="M353" s="260"/>
      <c r="N353" s="261"/>
      <c r="O353" s="261"/>
      <c r="P353" s="261"/>
      <c r="Q353" s="261"/>
      <c r="R353" s="261"/>
      <c r="S353" s="261"/>
      <c r="T353" s="262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3" t="s">
        <v>133</v>
      </c>
      <c r="AU353" s="263" t="s">
        <v>87</v>
      </c>
      <c r="AV353" s="15" t="s">
        <v>132</v>
      </c>
      <c r="AW353" s="15" t="s">
        <v>34</v>
      </c>
      <c r="AX353" s="15" t="s">
        <v>85</v>
      </c>
      <c r="AY353" s="263" t="s">
        <v>125</v>
      </c>
    </row>
    <row r="354" s="2" customFormat="1" ht="24.15" customHeight="1">
      <c r="A354" s="38"/>
      <c r="B354" s="39"/>
      <c r="C354" s="218" t="s">
        <v>455</v>
      </c>
      <c r="D354" s="218" t="s">
        <v>127</v>
      </c>
      <c r="E354" s="219" t="s">
        <v>456</v>
      </c>
      <c r="F354" s="220" t="s">
        <v>457</v>
      </c>
      <c r="G354" s="221" t="s">
        <v>328</v>
      </c>
      <c r="H354" s="222">
        <v>2</v>
      </c>
      <c r="I354" s="223"/>
      <c r="J354" s="224">
        <f>ROUND(I354*H354,2)</f>
        <v>0</v>
      </c>
      <c r="K354" s="220" t="s">
        <v>131</v>
      </c>
      <c r="L354" s="44"/>
      <c r="M354" s="225" t="s">
        <v>1</v>
      </c>
      <c r="N354" s="226" t="s">
        <v>43</v>
      </c>
      <c r="O354" s="91"/>
      <c r="P354" s="227">
        <f>O354*H354</f>
        <v>0</v>
      </c>
      <c r="Q354" s="227">
        <v>0.00076000000000000004</v>
      </c>
      <c r="R354" s="227">
        <f>Q354*H354</f>
        <v>0.0015200000000000001</v>
      </c>
      <c r="S354" s="227">
        <v>0</v>
      </c>
      <c r="T354" s="22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132</v>
      </c>
      <c r="AT354" s="229" t="s">
        <v>127</v>
      </c>
      <c r="AU354" s="229" t="s">
        <v>87</v>
      </c>
      <c r="AY354" s="17" t="s">
        <v>125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85</v>
      </c>
      <c r="BK354" s="230">
        <f>ROUND(I354*H354,2)</f>
        <v>0</v>
      </c>
      <c r="BL354" s="17" t="s">
        <v>132</v>
      </c>
      <c r="BM354" s="229" t="s">
        <v>458</v>
      </c>
    </row>
    <row r="355" s="12" customFormat="1" ht="22.8" customHeight="1">
      <c r="A355" s="12"/>
      <c r="B355" s="202"/>
      <c r="C355" s="203"/>
      <c r="D355" s="204" t="s">
        <v>77</v>
      </c>
      <c r="E355" s="216" t="s">
        <v>172</v>
      </c>
      <c r="F355" s="216" t="s">
        <v>459</v>
      </c>
      <c r="G355" s="203"/>
      <c r="H355" s="203"/>
      <c r="I355" s="206"/>
      <c r="J355" s="217">
        <f>BK355</f>
        <v>0</v>
      </c>
      <c r="K355" s="203"/>
      <c r="L355" s="208"/>
      <c r="M355" s="209"/>
      <c r="N355" s="210"/>
      <c r="O355" s="210"/>
      <c r="P355" s="211">
        <f>SUM(P356:P361)</f>
        <v>0</v>
      </c>
      <c r="Q355" s="210"/>
      <c r="R355" s="211">
        <f>SUM(R356:R361)</f>
        <v>0</v>
      </c>
      <c r="S355" s="210"/>
      <c r="T355" s="212">
        <f>SUM(T356:T361)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3" t="s">
        <v>85</v>
      </c>
      <c r="AT355" s="214" t="s">
        <v>77</v>
      </c>
      <c r="AU355" s="214" t="s">
        <v>85</v>
      </c>
      <c r="AY355" s="213" t="s">
        <v>125</v>
      </c>
      <c r="BK355" s="215">
        <f>SUM(BK356:BK361)</f>
        <v>0</v>
      </c>
    </row>
    <row r="356" s="2" customFormat="1" ht="55.5" customHeight="1">
      <c r="A356" s="38"/>
      <c r="B356" s="39"/>
      <c r="C356" s="218" t="s">
        <v>316</v>
      </c>
      <c r="D356" s="218" t="s">
        <v>127</v>
      </c>
      <c r="E356" s="219" t="s">
        <v>460</v>
      </c>
      <c r="F356" s="220" t="s">
        <v>461</v>
      </c>
      <c r="G356" s="221" t="s">
        <v>130</v>
      </c>
      <c r="H356" s="222">
        <v>16.640000000000001</v>
      </c>
      <c r="I356" s="223"/>
      <c r="J356" s="224">
        <f>ROUND(I356*H356,2)</f>
        <v>0</v>
      </c>
      <c r="K356" s="220" t="s">
        <v>131</v>
      </c>
      <c r="L356" s="44"/>
      <c r="M356" s="225" t="s">
        <v>1</v>
      </c>
      <c r="N356" s="226" t="s">
        <v>43</v>
      </c>
      <c r="O356" s="91"/>
      <c r="P356" s="227">
        <f>O356*H356</f>
        <v>0</v>
      </c>
      <c r="Q356" s="227">
        <v>0</v>
      </c>
      <c r="R356" s="227">
        <f>Q356*H356</f>
        <v>0</v>
      </c>
      <c r="S356" s="227">
        <v>0</v>
      </c>
      <c r="T356" s="22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132</v>
      </c>
      <c r="AT356" s="229" t="s">
        <v>127</v>
      </c>
      <c r="AU356" s="229" t="s">
        <v>87</v>
      </c>
      <c r="AY356" s="17" t="s">
        <v>125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85</v>
      </c>
      <c r="BK356" s="230">
        <f>ROUND(I356*H356,2)</f>
        <v>0</v>
      </c>
      <c r="BL356" s="17" t="s">
        <v>132</v>
      </c>
      <c r="BM356" s="229" t="s">
        <v>462</v>
      </c>
    </row>
    <row r="357" s="14" customFormat="1">
      <c r="A357" s="14"/>
      <c r="B357" s="242"/>
      <c r="C357" s="243"/>
      <c r="D357" s="233" t="s">
        <v>133</v>
      </c>
      <c r="E357" s="244" t="s">
        <v>1</v>
      </c>
      <c r="F357" s="245" t="s">
        <v>463</v>
      </c>
      <c r="G357" s="243"/>
      <c r="H357" s="246">
        <v>16.640000000000001</v>
      </c>
      <c r="I357" s="247"/>
      <c r="J357" s="243"/>
      <c r="K357" s="243"/>
      <c r="L357" s="248"/>
      <c r="M357" s="249"/>
      <c r="N357" s="250"/>
      <c r="O357" s="250"/>
      <c r="P357" s="250"/>
      <c r="Q357" s="250"/>
      <c r="R357" s="250"/>
      <c r="S357" s="250"/>
      <c r="T357" s="25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2" t="s">
        <v>133</v>
      </c>
      <c r="AU357" s="252" t="s">
        <v>87</v>
      </c>
      <c r="AV357" s="14" t="s">
        <v>87</v>
      </c>
      <c r="AW357" s="14" t="s">
        <v>34</v>
      </c>
      <c r="AX357" s="14" t="s">
        <v>78</v>
      </c>
      <c r="AY357" s="252" t="s">
        <v>125</v>
      </c>
    </row>
    <row r="358" s="15" customFormat="1">
      <c r="A358" s="15"/>
      <c r="B358" s="253"/>
      <c r="C358" s="254"/>
      <c r="D358" s="233" t="s">
        <v>133</v>
      </c>
      <c r="E358" s="255" t="s">
        <v>1</v>
      </c>
      <c r="F358" s="256" t="s">
        <v>138</v>
      </c>
      <c r="G358" s="254"/>
      <c r="H358" s="257">
        <v>16.640000000000001</v>
      </c>
      <c r="I358" s="258"/>
      <c r="J358" s="254"/>
      <c r="K358" s="254"/>
      <c r="L358" s="259"/>
      <c r="M358" s="260"/>
      <c r="N358" s="261"/>
      <c r="O358" s="261"/>
      <c r="P358" s="261"/>
      <c r="Q358" s="261"/>
      <c r="R358" s="261"/>
      <c r="S358" s="261"/>
      <c r="T358" s="262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63" t="s">
        <v>133</v>
      </c>
      <c r="AU358" s="263" t="s">
        <v>87</v>
      </c>
      <c r="AV358" s="15" t="s">
        <v>132</v>
      </c>
      <c r="AW358" s="15" t="s">
        <v>34</v>
      </c>
      <c r="AX358" s="15" t="s">
        <v>85</v>
      </c>
      <c r="AY358" s="263" t="s">
        <v>125</v>
      </c>
    </row>
    <row r="359" s="2" customFormat="1" ht="76.35" customHeight="1">
      <c r="A359" s="38"/>
      <c r="B359" s="39"/>
      <c r="C359" s="218" t="s">
        <v>464</v>
      </c>
      <c r="D359" s="218" t="s">
        <v>127</v>
      </c>
      <c r="E359" s="219" t="s">
        <v>465</v>
      </c>
      <c r="F359" s="220" t="s">
        <v>466</v>
      </c>
      <c r="G359" s="221" t="s">
        <v>130</v>
      </c>
      <c r="H359" s="222">
        <v>30.879999999999999</v>
      </c>
      <c r="I359" s="223"/>
      <c r="J359" s="224">
        <f>ROUND(I359*H359,2)</f>
        <v>0</v>
      </c>
      <c r="K359" s="220" t="s">
        <v>131</v>
      </c>
      <c r="L359" s="44"/>
      <c r="M359" s="225" t="s">
        <v>1</v>
      </c>
      <c r="N359" s="226" t="s">
        <v>43</v>
      </c>
      <c r="O359" s="91"/>
      <c r="P359" s="227">
        <f>O359*H359</f>
        <v>0</v>
      </c>
      <c r="Q359" s="227">
        <v>0</v>
      </c>
      <c r="R359" s="227">
        <f>Q359*H359</f>
        <v>0</v>
      </c>
      <c r="S359" s="227">
        <v>0</v>
      </c>
      <c r="T359" s="22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132</v>
      </c>
      <c r="AT359" s="229" t="s">
        <v>127</v>
      </c>
      <c r="AU359" s="229" t="s">
        <v>87</v>
      </c>
      <c r="AY359" s="17" t="s">
        <v>125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85</v>
      </c>
      <c r="BK359" s="230">
        <f>ROUND(I359*H359,2)</f>
        <v>0</v>
      </c>
      <c r="BL359" s="17" t="s">
        <v>132</v>
      </c>
      <c r="BM359" s="229" t="s">
        <v>467</v>
      </c>
    </row>
    <row r="360" s="14" customFormat="1">
      <c r="A360" s="14"/>
      <c r="B360" s="242"/>
      <c r="C360" s="243"/>
      <c r="D360" s="233" t="s">
        <v>133</v>
      </c>
      <c r="E360" s="244" t="s">
        <v>1</v>
      </c>
      <c r="F360" s="245" t="s">
        <v>468</v>
      </c>
      <c r="G360" s="243"/>
      <c r="H360" s="246">
        <v>30.879999999999999</v>
      </c>
      <c r="I360" s="247"/>
      <c r="J360" s="243"/>
      <c r="K360" s="243"/>
      <c r="L360" s="248"/>
      <c r="M360" s="249"/>
      <c r="N360" s="250"/>
      <c r="O360" s="250"/>
      <c r="P360" s="250"/>
      <c r="Q360" s="250"/>
      <c r="R360" s="250"/>
      <c r="S360" s="250"/>
      <c r="T360" s="25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2" t="s">
        <v>133</v>
      </c>
      <c r="AU360" s="252" t="s">
        <v>87</v>
      </c>
      <c r="AV360" s="14" t="s">
        <v>87</v>
      </c>
      <c r="AW360" s="14" t="s">
        <v>34</v>
      </c>
      <c r="AX360" s="14" t="s">
        <v>78</v>
      </c>
      <c r="AY360" s="252" t="s">
        <v>125</v>
      </c>
    </row>
    <row r="361" s="15" customFormat="1">
      <c r="A361" s="15"/>
      <c r="B361" s="253"/>
      <c r="C361" s="254"/>
      <c r="D361" s="233" t="s">
        <v>133</v>
      </c>
      <c r="E361" s="255" t="s">
        <v>1</v>
      </c>
      <c r="F361" s="256" t="s">
        <v>138</v>
      </c>
      <c r="G361" s="254"/>
      <c r="H361" s="257">
        <v>30.879999999999999</v>
      </c>
      <c r="I361" s="258"/>
      <c r="J361" s="254"/>
      <c r="K361" s="254"/>
      <c r="L361" s="259"/>
      <c r="M361" s="260"/>
      <c r="N361" s="261"/>
      <c r="O361" s="261"/>
      <c r="P361" s="261"/>
      <c r="Q361" s="261"/>
      <c r="R361" s="261"/>
      <c r="S361" s="261"/>
      <c r="T361" s="262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3" t="s">
        <v>133</v>
      </c>
      <c r="AU361" s="263" t="s">
        <v>87</v>
      </c>
      <c r="AV361" s="15" t="s">
        <v>132</v>
      </c>
      <c r="AW361" s="15" t="s">
        <v>34</v>
      </c>
      <c r="AX361" s="15" t="s">
        <v>85</v>
      </c>
      <c r="AY361" s="263" t="s">
        <v>125</v>
      </c>
    </row>
    <row r="362" s="12" customFormat="1" ht="22.8" customHeight="1">
      <c r="A362" s="12"/>
      <c r="B362" s="202"/>
      <c r="C362" s="203"/>
      <c r="D362" s="204" t="s">
        <v>77</v>
      </c>
      <c r="E362" s="216" t="s">
        <v>469</v>
      </c>
      <c r="F362" s="216" t="s">
        <v>470</v>
      </c>
      <c r="G362" s="203"/>
      <c r="H362" s="203"/>
      <c r="I362" s="206"/>
      <c r="J362" s="217">
        <f>BK362</f>
        <v>0</v>
      </c>
      <c r="K362" s="203"/>
      <c r="L362" s="208"/>
      <c r="M362" s="209"/>
      <c r="N362" s="210"/>
      <c r="O362" s="210"/>
      <c r="P362" s="211">
        <f>SUM(P363:P378)</f>
        <v>0</v>
      </c>
      <c r="Q362" s="210"/>
      <c r="R362" s="211">
        <f>SUM(R363:R378)</f>
        <v>0</v>
      </c>
      <c r="S362" s="210"/>
      <c r="T362" s="212">
        <f>SUM(T363:T378)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3" t="s">
        <v>85</v>
      </c>
      <c r="AT362" s="214" t="s">
        <v>77</v>
      </c>
      <c r="AU362" s="214" t="s">
        <v>85</v>
      </c>
      <c r="AY362" s="213" t="s">
        <v>125</v>
      </c>
      <c r="BK362" s="215">
        <f>SUM(BK363:BK378)</f>
        <v>0</v>
      </c>
    </row>
    <row r="363" s="2" customFormat="1" ht="37.8" customHeight="1">
      <c r="A363" s="38"/>
      <c r="B363" s="39"/>
      <c r="C363" s="218" t="s">
        <v>321</v>
      </c>
      <c r="D363" s="218" t="s">
        <v>127</v>
      </c>
      <c r="E363" s="219" t="s">
        <v>471</v>
      </c>
      <c r="F363" s="220" t="s">
        <v>472</v>
      </c>
      <c r="G363" s="221" t="s">
        <v>236</v>
      </c>
      <c r="H363" s="222">
        <v>34.545000000000002</v>
      </c>
      <c r="I363" s="223"/>
      <c r="J363" s="224">
        <f>ROUND(I363*H363,2)</f>
        <v>0</v>
      </c>
      <c r="K363" s="220" t="s">
        <v>131</v>
      </c>
      <c r="L363" s="44"/>
      <c r="M363" s="225" t="s">
        <v>1</v>
      </c>
      <c r="N363" s="226" t="s">
        <v>43</v>
      </c>
      <c r="O363" s="91"/>
      <c r="P363" s="227">
        <f>O363*H363</f>
        <v>0</v>
      </c>
      <c r="Q363" s="227">
        <v>0</v>
      </c>
      <c r="R363" s="227">
        <f>Q363*H363</f>
        <v>0</v>
      </c>
      <c r="S363" s="227">
        <v>0</v>
      </c>
      <c r="T363" s="22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9" t="s">
        <v>132</v>
      </c>
      <c r="AT363" s="229" t="s">
        <v>127</v>
      </c>
      <c r="AU363" s="229" t="s">
        <v>87</v>
      </c>
      <c r="AY363" s="17" t="s">
        <v>125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7" t="s">
        <v>85</v>
      </c>
      <c r="BK363" s="230">
        <f>ROUND(I363*H363,2)</f>
        <v>0</v>
      </c>
      <c r="BL363" s="17" t="s">
        <v>132</v>
      </c>
      <c r="BM363" s="229" t="s">
        <v>473</v>
      </c>
    </row>
    <row r="364" s="14" customFormat="1">
      <c r="A364" s="14"/>
      <c r="B364" s="242"/>
      <c r="C364" s="243"/>
      <c r="D364" s="233" t="s">
        <v>133</v>
      </c>
      <c r="E364" s="244" t="s">
        <v>1</v>
      </c>
      <c r="F364" s="245" t="s">
        <v>474</v>
      </c>
      <c r="G364" s="243"/>
      <c r="H364" s="246">
        <v>3.089</v>
      </c>
      <c r="I364" s="247"/>
      <c r="J364" s="243"/>
      <c r="K364" s="243"/>
      <c r="L364" s="248"/>
      <c r="M364" s="249"/>
      <c r="N364" s="250"/>
      <c r="O364" s="250"/>
      <c r="P364" s="250"/>
      <c r="Q364" s="250"/>
      <c r="R364" s="250"/>
      <c r="S364" s="250"/>
      <c r="T364" s="25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2" t="s">
        <v>133</v>
      </c>
      <c r="AU364" s="252" t="s">
        <v>87</v>
      </c>
      <c r="AV364" s="14" t="s">
        <v>87</v>
      </c>
      <c r="AW364" s="14" t="s">
        <v>34</v>
      </c>
      <c r="AX364" s="14" t="s">
        <v>78</v>
      </c>
      <c r="AY364" s="252" t="s">
        <v>125</v>
      </c>
    </row>
    <row r="365" s="14" customFormat="1">
      <c r="A365" s="14"/>
      <c r="B365" s="242"/>
      <c r="C365" s="243"/>
      <c r="D365" s="233" t="s">
        <v>133</v>
      </c>
      <c r="E365" s="244" t="s">
        <v>1</v>
      </c>
      <c r="F365" s="245" t="s">
        <v>475</v>
      </c>
      <c r="G365" s="243"/>
      <c r="H365" s="246">
        <v>12.151</v>
      </c>
      <c r="I365" s="247"/>
      <c r="J365" s="243"/>
      <c r="K365" s="243"/>
      <c r="L365" s="248"/>
      <c r="M365" s="249"/>
      <c r="N365" s="250"/>
      <c r="O365" s="250"/>
      <c r="P365" s="250"/>
      <c r="Q365" s="250"/>
      <c r="R365" s="250"/>
      <c r="S365" s="250"/>
      <c r="T365" s="251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2" t="s">
        <v>133</v>
      </c>
      <c r="AU365" s="252" t="s">
        <v>87</v>
      </c>
      <c r="AV365" s="14" t="s">
        <v>87</v>
      </c>
      <c r="AW365" s="14" t="s">
        <v>34</v>
      </c>
      <c r="AX365" s="14" t="s">
        <v>78</v>
      </c>
      <c r="AY365" s="252" t="s">
        <v>125</v>
      </c>
    </row>
    <row r="366" s="14" customFormat="1">
      <c r="A366" s="14"/>
      <c r="B366" s="242"/>
      <c r="C366" s="243"/>
      <c r="D366" s="233" t="s">
        <v>133</v>
      </c>
      <c r="E366" s="244" t="s">
        <v>1</v>
      </c>
      <c r="F366" s="245" t="s">
        <v>476</v>
      </c>
      <c r="G366" s="243"/>
      <c r="H366" s="246">
        <v>19.305</v>
      </c>
      <c r="I366" s="247"/>
      <c r="J366" s="243"/>
      <c r="K366" s="243"/>
      <c r="L366" s="248"/>
      <c r="M366" s="249"/>
      <c r="N366" s="250"/>
      <c r="O366" s="250"/>
      <c r="P366" s="250"/>
      <c r="Q366" s="250"/>
      <c r="R366" s="250"/>
      <c r="S366" s="250"/>
      <c r="T366" s="25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2" t="s">
        <v>133</v>
      </c>
      <c r="AU366" s="252" t="s">
        <v>87</v>
      </c>
      <c r="AV366" s="14" t="s">
        <v>87</v>
      </c>
      <c r="AW366" s="14" t="s">
        <v>34</v>
      </c>
      <c r="AX366" s="14" t="s">
        <v>78</v>
      </c>
      <c r="AY366" s="252" t="s">
        <v>125</v>
      </c>
    </row>
    <row r="367" s="15" customFormat="1">
      <c r="A367" s="15"/>
      <c r="B367" s="253"/>
      <c r="C367" s="254"/>
      <c r="D367" s="233" t="s">
        <v>133</v>
      </c>
      <c r="E367" s="255" t="s">
        <v>1</v>
      </c>
      <c r="F367" s="256" t="s">
        <v>138</v>
      </c>
      <c r="G367" s="254"/>
      <c r="H367" s="257">
        <v>34.545000000000002</v>
      </c>
      <c r="I367" s="258"/>
      <c r="J367" s="254"/>
      <c r="K367" s="254"/>
      <c r="L367" s="259"/>
      <c r="M367" s="260"/>
      <c r="N367" s="261"/>
      <c r="O367" s="261"/>
      <c r="P367" s="261"/>
      <c r="Q367" s="261"/>
      <c r="R367" s="261"/>
      <c r="S367" s="261"/>
      <c r="T367" s="262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3" t="s">
        <v>133</v>
      </c>
      <c r="AU367" s="263" t="s">
        <v>87</v>
      </c>
      <c r="AV367" s="15" t="s">
        <v>132</v>
      </c>
      <c r="AW367" s="15" t="s">
        <v>34</v>
      </c>
      <c r="AX367" s="15" t="s">
        <v>85</v>
      </c>
      <c r="AY367" s="263" t="s">
        <v>125</v>
      </c>
    </row>
    <row r="368" s="2" customFormat="1" ht="37.8" customHeight="1">
      <c r="A368" s="38"/>
      <c r="B368" s="39"/>
      <c r="C368" s="218" t="s">
        <v>477</v>
      </c>
      <c r="D368" s="218" t="s">
        <v>127</v>
      </c>
      <c r="E368" s="219" t="s">
        <v>478</v>
      </c>
      <c r="F368" s="220" t="s">
        <v>479</v>
      </c>
      <c r="G368" s="221" t="s">
        <v>236</v>
      </c>
      <c r="H368" s="222">
        <v>310.90499999999997</v>
      </c>
      <c r="I368" s="223"/>
      <c r="J368" s="224">
        <f>ROUND(I368*H368,2)</f>
        <v>0</v>
      </c>
      <c r="K368" s="220" t="s">
        <v>131</v>
      </c>
      <c r="L368" s="44"/>
      <c r="M368" s="225" t="s">
        <v>1</v>
      </c>
      <c r="N368" s="226" t="s">
        <v>43</v>
      </c>
      <c r="O368" s="91"/>
      <c r="P368" s="227">
        <f>O368*H368</f>
        <v>0</v>
      </c>
      <c r="Q368" s="227">
        <v>0</v>
      </c>
      <c r="R368" s="227">
        <f>Q368*H368</f>
        <v>0</v>
      </c>
      <c r="S368" s="227">
        <v>0</v>
      </c>
      <c r="T368" s="22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132</v>
      </c>
      <c r="AT368" s="229" t="s">
        <v>127</v>
      </c>
      <c r="AU368" s="229" t="s">
        <v>87</v>
      </c>
      <c r="AY368" s="17" t="s">
        <v>125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85</v>
      </c>
      <c r="BK368" s="230">
        <f>ROUND(I368*H368,2)</f>
        <v>0</v>
      </c>
      <c r="BL368" s="17" t="s">
        <v>132</v>
      </c>
      <c r="BM368" s="229" t="s">
        <v>480</v>
      </c>
    </row>
    <row r="369" s="13" customFormat="1">
      <c r="A369" s="13"/>
      <c r="B369" s="231"/>
      <c r="C369" s="232"/>
      <c r="D369" s="233" t="s">
        <v>133</v>
      </c>
      <c r="E369" s="234" t="s">
        <v>1</v>
      </c>
      <c r="F369" s="235" t="s">
        <v>481</v>
      </c>
      <c r="G369" s="232"/>
      <c r="H369" s="234" t="s">
        <v>1</v>
      </c>
      <c r="I369" s="236"/>
      <c r="J369" s="232"/>
      <c r="K369" s="232"/>
      <c r="L369" s="237"/>
      <c r="M369" s="238"/>
      <c r="N369" s="239"/>
      <c r="O369" s="239"/>
      <c r="P369" s="239"/>
      <c r="Q369" s="239"/>
      <c r="R369" s="239"/>
      <c r="S369" s="239"/>
      <c r="T369" s="24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1" t="s">
        <v>133</v>
      </c>
      <c r="AU369" s="241" t="s">
        <v>87</v>
      </c>
      <c r="AV369" s="13" t="s">
        <v>85</v>
      </c>
      <c r="AW369" s="13" t="s">
        <v>34</v>
      </c>
      <c r="AX369" s="13" t="s">
        <v>78</v>
      </c>
      <c r="AY369" s="241" t="s">
        <v>125</v>
      </c>
    </row>
    <row r="370" s="14" customFormat="1">
      <c r="A370" s="14"/>
      <c r="B370" s="242"/>
      <c r="C370" s="243"/>
      <c r="D370" s="233" t="s">
        <v>133</v>
      </c>
      <c r="E370" s="244" t="s">
        <v>1</v>
      </c>
      <c r="F370" s="245" t="s">
        <v>482</v>
      </c>
      <c r="G370" s="243"/>
      <c r="H370" s="246">
        <v>310.90499999999997</v>
      </c>
      <c r="I370" s="247"/>
      <c r="J370" s="243"/>
      <c r="K370" s="243"/>
      <c r="L370" s="248"/>
      <c r="M370" s="249"/>
      <c r="N370" s="250"/>
      <c r="O370" s="250"/>
      <c r="P370" s="250"/>
      <c r="Q370" s="250"/>
      <c r="R370" s="250"/>
      <c r="S370" s="250"/>
      <c r="T370" s="251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2" t="s">
        <v>133</v>
      </c>
      <c r="AU370" s="252" t="s">
        <v>87</v>
      </c>
      <c r="AV370" s="14" t="s">
        <v>87</v>
      </c>
      <c r="AW370" s="14" t="s">
        <v>34</v>
      </c>
      <c r="AX370" s="14" t="s">
        <v>78</v>
      </c>
      <c r="AY370" s="252" t="s">
        <v>125</v>
      </c>
    </row>
    <row r="371" s="15" customFormat="1">
      <c r="A371" s="15"/>
      <c r="B371" s="253"/>
      <c r="C371" s="254"/>
      <c r="D371" s="233" t="s">
        <v>133</v>
      </c>
      <c r="E371" s="255" t="s">
        <v>1</v>
      </c>
      <c r="F371" s="256" t="s">
        <v>138</v>
      </c>
      <c r="G371" s="254"/>
      <c r="H371" s="257">
        <v>310.90499999999997</v>
      </c>
      <c r="I371" s="258"/>
      <c r="J371" s="254"/>
      <c r="K371" s="254"/>
      <c r="L371" s="259"/>
      <c r="M371" s="260"/>
      <c r="N371" s="261"/>
      <c r="O371" s="261"/>
      <c r="P371" s="261"/>
      <c r="Q371" s="261"/>
      <c r="R371" s="261"/>
      <c r="S371" s="261"/>
      <c r="T371" s="262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3" t="s">
        <v>133</v>
      </c>
      <c r="AU371" s="263" t="s">
        <v>87</v>
      </c>
      <c r="AV371" s="15" t="s">
        <v>132</v>
      </c>
      <c r="AW371" s="15" t="s">
        <v>34</v>
      </c>
      <c r="AX371" s="15" t="s">
        <v>85</v>
      </c>
      <c r="AY371" s="263" t="s">
        <v>125</v>
      </c>
    </row>
    <row r="372" s="2" customFormat="1" ht="44.25" customHeight="1">
      <c r="A372" s="38"/>
      <c r="B372" s="39"/>
      <c r="C372" s="218" t="s">
        <v>329</v>
      </c>
      <c r="D372" s="274" t="s">
        <v>127</v>
      </c>
      <c r="E372" s="219" t="s">
        <v>483</v>
      </c>
      <c r="F372" s="220" t="s">
        <v>484</v>
      </c>
      <c r="G372" s="221" t="s">
        <v>236</v>
      </c>
      <c r="H372" s="222">
        <v>22.393999999999998</v>
      </c>
      <c r="I372" s="223"/>
      <c r="J372" s="224">
        <f>ROUND(I372*H372,2)</f>
        <v>0</v>
      </c>
      <c r="K372" s="220" t="s">
        <v>237</v>
      </c>
      <c r="L372" s="44"/>
      <c r="M372" s="225" t="s">
        <v>1</v>
      </c>
      <c r="N372" s="226" t="s">
        <v>43</v>
      </c>
      <c r="O372" s="91"/>
      <c r="P372" s="227">
        <f>O372*H372</f>
        <v>0</v>
      </c>
      <c r="Q372" s="227">
        <v>0</v>
      </c>
      <c r="R372" s="227">
        <f>Q372*H372</f>
        <v>0</v>
      </c>
      <c r="S372" s="227">
        <v>0</v>
      </c>
      <c r="T372" s="22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9" t="s">
        <v>132</v>
      </c>
      <c r="AT372" s="229" t="s">
        <v>127</v>
      </c>
      <c r="AU372" s="229" t="s">
        <v>87</v>
      </c>
      <c r="AY372" s="17" t="s">
        <v>125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17" t="s">
        <v>85</v>
      </c>
      <c r="BK372" s="230">
        <f>ROUND(I372*H372,2)</f>
        <v>0</v>
      </c>
      <c r="BL372" s="17" t="s">
        <v>132</v>
      </c>
      <c r="BM372" s="229" t="s">
        <v>485</v>
      </c>
    </row>
    <row r="373" s="14" customFormat="1">
      <c r="A373" s="14"/>
      <c r="B373" s="242"/>
      <c r="C373" s="243"/>
      <c r="D373" s="233" t="s">
        <v>133</v>
      </c>
      <c r="E373" s="244" t="s">
        <v>1</v>
      </c>
      <c r="F373" s="245" t="s">
        <v>474</v>
      </c>
      <c r="G373" s="243"/>
      <c r="H373" s="246">
        <v>3.089</v>
      </c>
      <c r="I373" s="247"/>
      <c r="J373" s="243"/>
      <c r="K373" s="243"/>
      <c r="L373" s="248"/>
      <c r="M373" s="249"/>
      <c r="N373" s="250"/>
      <c r="O373" s="250"/>
      <c r="P373" s="250"/>
      <c r="Q373" s="250"/>
      <c r="R373" s="250"/>
      <c r="S373" s="250"/>
      <c r="T373" s="25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2" t="s">
        <v>133</v>
      </c>
      <c r="AU373" s="252" t="s">
        <v>87</v>
      </c>
      <c r="AV373" s="14" t="s">
        <v>87</v>
      </c>
      <c r="AW373" s="14" t="s">
        <v>34</v>
      </c>
      <c r="AX373" s="14" t="s">
        <v>78</v>
      </c>
      <c r="AY373" s="252" t="s">
        <v>125</v>
      </c>
    </row>
    <row r="374" s="14" customFormat="1">
      <c r="A374" s="14"/>
      <c r="B374" s="242"/>
      <c r="C374" s="243"/>
      <c r="D374" s="233" t="s">
        <v>133</v>
      </c>
      <c r="E374" s="244" t="s">
        <v>1</v>
      </c>
      <c r="F374" s="245" t="s">
        <v>476</v>
      </c>
      <c r="G374" s="243"/>
      <c r="H374" s="246">
        <v>19.305</v>
      </c>
      <c r="I374" s="247"/>
      <c r="J374" s="243"/>
      <c r="K374" s="243"/>
      <c r="L374" s="248"/>
      <c r="M374" s="249"/>
      <c r="N374" s="250"/>
      <c r="O374" s="250"/>
      <c r="P374" s="250"/>
      <c r="Q374" s="250"/>
      <c r="R374" s="250"/>
      <c r="S374" s="250"/>
      <c r="T374" s="25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2" t="s">
        <v>133</v>
      </c>
      <c r="AU374" s="252" t="s">
        <v>87</v>
      </c>
      <c r="AV374" s="14" t="s">
        <v>87</v>
      </c>
      <c r="AW374" s="14" t="s">
        <v>34</v>
      </c>
      <c r="AX374" s="14" t="s">
        <v>78</v>
      </c>
      <c r="AY374" s="252" t="s">
        <v>125</v>
      </c>
    </row>
    <row r="375" s="15" customFormat="1">
      <c r="A375" s="15"/>
      <c r="B375" s="253"/>
      <c r="C375" s="254"/>
      <c r="D375" s="233" t="s">
        <v>133</v>
      </c>
      <c r="E375" s="255" t="s">
        <v>1</v>
      </c>
      <c r="F375" s="256" t="s">
        <v>138</v>
      </c>
      <c r="G375" s="254"/>
      <c r="H375" s="257">
        <v>22.393999999999998</v>
      </c>
      <c r="I375" s="258"/>
      <c r="J375" s="254"/>
      <c r="K375" s="254"/>
      <c r="L375" s="259"/>
      <c r="M375" s="260"/>
      <c r="N375" s="261"/>
      <c r="O375" s="261"/>
      <c r="P375" s="261"/>
      <c r="Q375" s="261"/>
      <c r="R375" s="261"/>
      <c r="S375" s="261"/>
      <c r="T375" s="262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3" t="s">
        <v>133</v>
      </c>
      <c r="AU375" s="263" t="s">
        <v>87</v>
      </c>
      <c r="AV375" s="15" t="s">
        <v>132</v>
      </c>
      <c r="AW375" s="15" t="s">
        <v>34</v>
      </c>
      <c r="AX375" s="15" t="s">
        <v>85</v>
      </c>
      <c r="AY375" s="263" t="s">
        <v>125</v>
      </c>
    </row>
    <row r="376" s="2" customFormat="1" ht="44.25" customHeight="1">
      <c r="A376" s="38"/>
      <c r="B376" s="39"/>
      <c r="C376" s="218" t="s">
        <v>486</v>
      </c>
      <c r="D376" s="274" t="s">
        <v>127</v>
      </c>
      <c r="E376" s="219" t="s">
        <v>487</v>
      </c>
      <c r="F376" s="220" t="s">
        <v>235</v>
      </c>
      <c r="G376" s="221" t="s">
        <v>236</v>
      </c>
      <c r="H376" s="222">
        <v>12.151</v>
      </c>
      <c r="I376" s="223"/>
      <c r="J376" s="224">
        <f>ROUND(I376*H376,2)</f>
        <v>0</v>
      </c>
      <c r="K376" s="220" t="s">
        <v>237</v>
      </c>
      <c r="L376" s="44"/>
      <c r="M376" s="225" t="s">
        <v>1</v>
      </c>
      <c r="N376" s="226" t="s">
        <v>43</v>
      </c>
      <c r="O376" s="91"/>
      <c r="P376" s="227">
        <f>O376*H376</f>
        <v>0</v>
      </c>
      <c r="Q376" s="227">
        <v>0</v>
      </c>
      <c r="R376" s="227">
        <f>Q376*H376</f>
        <v>0</v>
      </c>
      <c r="S376" s="227">
        <v>0</v>
      </c>
      <c r="T376" s="22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9" t="s">
        <v>132</v>
      </c>
      <c r="AT376" s="229" t="s">
        <v>127</v>
      </c>
      <c r="AU376" s="229" t="s">
        <v>87</v>
      </c>
      <c r="AY376" s="17" t="s">
        <v>125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17" t="s">
        <v>85</v>
      </c>
      <c r="BK376" s="230">
        <f>ROUND(I376*H376,2)</f>
        <v>0</v>
      </c>
      <c r="BL376" s="17" t="s">
        <v>132</v>
      </c>
      <c r="BM376" s="229" t="s">
        <v>488</v>
      </c>
    </row>
    <row r="377" s="14" customFormat="1">
      <c r="A377" s="14"/>
      <c r="B377" s="242"/>
      <c r="C377" s="243"/>
      <c r="D377" s="233" t="s">
        <v>133</v>
      </c>
      <c r="E377" s="244" t="s">
        <v>1</v>
      </c>
      <c r="F377" s="245" t="s">
        <v>475</v>
      </c>
      <c r="G377" s="243"/>
      <c r="H377" s="246">
        <v>12.151</v>
      </c>
      <c r="I377" s="247"/>
      <c r="J377" s="243"/>
      <c r="K377" s="243"/>
      <c r="L377" s="248"/>
      <c r="M377" s="249"/>
      <c r="N377" s="250"/>
      <c r="O377" s="250"/>
      <c r="P377" s="250"/>
      <c r="Q377" s="250"/>
      <c r="R377" s="250"/>
      <c r="S377" s="250"/>
      <c r="T377" s="25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2" t="s">
        <v>133</v>
      </c>
      <c r="AU377" s="252" t="s">
        <v>87</v>
      </c>
      <c r="AV377" s="14" t="s">
        <v>87</v>
      </c>
      <c r="AW377" s="14" t="s">
        <v>34</v>
      </c>
      <c r="AX377" s="14" t="s">
        <v>78</v>
      </c>
      <c r="AY377" s="252" t="s">
        <v>125</v>
      </c>
    </row>
    <row r="378" s="15" customFormat="1">
      <c r="A378" s="15"/>
      <c r="B378" s="253"/>
      <c r="C378" s="254"/>
      <c r="D378" s="233" t="s">
        <v>133</v>
      </c>
      <c r="E378" s="255" t="s">
        <v>1</v>
      </c>
      <c r="F378" s="256" t="s">
        <v>138</v>
      </c>
      <c r="G378" s="254"/>
      <c r="H378" s="257">
        <v>12.151</v>
      </c>
      <c r="I378" s="258"/>
      <c r="J378" s="254"/>
      <c r="K378" s="254"/>
      <c r="L378" s="259"/>
      <c r="M378" s="260"/>
      <c r="N378" s="261"/>
      <c r="O378" s="261"/>
      <c r="P378" s="261"/>
      <c r="Q378" s="261"/>
      <c r="R378" s="261"/>
      <c r="S378" s="261"/>
      <c r="T378" s="262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3" t="s">
        <v>133</v>
      </c>
      <c r="AU378" s="263" t="s">
        <v>87</v>
      </c>
      <c r="AV378" s="15" t="s">
        <v>132</v>
      </c>
      <c r="AW378" s="15" t="s">
        <v>34</v>
      </c>
      <c r="AX378" s="15" t="s">
        <v>85</v>
      </c>
      <c r="AY378" s="263" t="s">
        <v>125</v>
      </c>
    </row>
    <row r="379" s="12" customFormat="1" ht="22.8" customHeight="1">
      <c r="A379" s="12"/>
      <c r="B379" s="202"/>
      <c r="C379" s="203"/>
      <c r="D379" s="204" t="s">
        <v>77</v>
      </c>
      <c r="E379" s="216" t="s">
        <v>489</v>
      </c>
      <c r="F379" s="216" t="s">
        <v>490</v>
      </c>
      <c r="G379" s="203"/>
      <c r="H379" s="203"/>
      <c r="I379" s="206"/>
      <c r="J379" s="217">
        <f>BK379</f>
        <v>0</v>
      </c>
      <c r="K379" s="203"/>
      <c r="L379" s="208"/>
      <c r="M379" s="209"/>
      <c r="N379" s="210"/>
      <c r="O379" s="210"/>
      <c r="P379" s="211">
        <f>P380</f>
        <v>0</v>
      </c>
      <c r="Q379" s="210"/>
      <c r="R379" s="211">
        <f>R380</f>
        <v>0</v>
      </c>
      <c r="S379" s="210"/>
      <c r="T379" s="212">
        <f>T380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13" t="s">
        <v>85</v>
      </c>
      <c r="AT379" s="214" t="s">
        <v>77</v>
      </c>
      <c r="AU379" s="214" t="s">
        <v>85</v>
      </c>
      <c r="AY379" s="213" t="s">
        <v>125</v>
      </c>
      <c r="BK379" s="215">
        <f>BK380</f>
        <v>0</v>
      </c>
    </row>
    <row r="380" s="2" customFormat="1" ht="49.05" customHeight="1">
      <c r="A380" s="38"/>
      <c r="B380" s="39"/>
      <c r="C380" s="218" t="s">
        <v>333</v>
      </c>
      <c r="D380" s="274" t="s">
        <v>127</v>
      </c>
      <c r="E380" s="219" t="s">
        <v>491</v>
      </c>
      <c r="F380" s="220" t="s">
        <v>492</v>
      </c>
      <c r="G380" s="221" t="s">
        <v>236</v>
      </c>
      <c r="H380" s="222">
        <v>290.73200000000003</v>
      </c>
      <c r="I380" s="223"/>
      <c r="J380" s="224">
        <f>ROUND(I380*H380,2)</f>
        <v>0</v>
      </c>
      <c r="K380" s="220" t="s">
        <v>237</v>
      </c>
      <c r="L380" s="44"/>
      <c r="M380" s="225" t="s">
        <v>1</v>
      </c>
      <c r="N380" s="226" t="s">
        <v>43</v>
      </c>
      <c r="O380" s="91"/>
      <c r="P380" s="227">
        <f>O380*H380</f>
        <v>0</v>
      </c>
      <c r="Q380" s="227">
        <v>0</v>
      </c>
      <c r="R380" s="227">
        <f>Q380*H380</f>
        <v>0</v>
      </c>
      <c r="S380" s="227">
        <v>0</v>
      </c>
      <c r="T380" s="228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9" t="s">
        <v>132</v>
      </c>
      <c r="AT380" s="229" t="s">
        <v>127</v>
      </c>
      <c r="AU380" s="229" t="s">
        <v>87</v>
      </c>
      <c r="AY380" s="17" t="s">
        <v>125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17" t="s">
        <v>85</v>
      </c>
      <c r="BK380" s="230">
        <f>ROUND(I380*H380,2)</f>
        <v>0</v>
      </c>
      <c r="BL380" s="17" t="s">
        <v>132</v>
      </c>
      <c r="BM380" s="229" t="s">
        <v>493</v>
      </c>
    </row>
    <row r="381" s="12" customFormat="1" ht="25.92" customHeight="1">
      <c r="A381" s="12"/>
      <c r="B381" s="202"/>
      <c r="C381" s="203"/>
      <c r="D381" s="204" t="s">
        <v>77</v>
      </c>
      <c r="E381" s="205" t="s">
        <v>494</v>
      </c>
      <c r="F381" s="205" t="s">
        <v>495</v>
      </c>
      <c r="G381" s="203"/>
      <c r="H381" s="203"/>
      <c r="I381" s="206"/>
      <c r="J381" s="207">
        <f>BK381</f>
        <v>0</v>
      </c>
      <c r="K381" s="203"/>
      <c r="L381" s="208"/>
      <c r="M381" s="209"/>
      <c r="N381" s="210"/>
      <c r="O381" s="210"/>
      <c r="P381" s="211">
        <f>P382</f>
        <v>0</v>
      </c>
      <c r="Q381" s="210"/>
      <c r="R381" s="211">
        <f>R382</f>
        <v>9.800000000000001E-05</v>
      </c>
      <c r="S381" s="210"/>
      <c r="T381" s="212">
        <f>T382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13" t="s">
        <v>87</v>
      </c>
      <c r="AT381" s="214" t="s">
        <v>77</v>
      </c>
      <c r="AU381" s="214" t="s">
        <v>78</v>
      </c>
      <c r="AY381" s="213" t="s">
        <v>125</v>
      </c>
      <c r="BK381" s="215">
        <f>BK382</f>
        <v>0</v>
      </c>
    </row>
    <row r="382" s="12" customFormat="1" ht="22.8" customHeight="1">
      <c r="A382" s="12"/>
      <c r="B382" s="202"/>
      <c r="C382" s="203"/>
      <c r="D382" s="204" t="s">
        <v>77</v>
      </c>
      <c r="E382" s="216" t="s">
        <v>496</v>
      </c>
      <c r="F382" s="216" t="s">
        <v>497</v>
      </c>
      <c r="G382" s="203"/>
      <c r="H382" s="203"/>
      <c r="I382" s="206"/>
      <c r="J382" s="217">
        <f>BK382</f>
        <v>0</v>
      </c>
      <c r="K382" s="203"/>
      <c r="L382" s="208"/>
      <c r="M382" s="209"/>
      <c r="N382" s="210"/>
      <c r="O382" s="210"/>
      <c r="P382" s="211">
        <f>SUM(P383:P390)</f>
        <v>0</v>
      </c>
      <c r="Q382" s="210"/>
      <c r="R382" s="211">
        <f>SUM(R383:R390)</f>
        <v>9.800000000000001E-05</v>
      </c>
      <c r="S382" s="210"/>
      <c r="T382" s="212">
        <f>SUM(T383:T390)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13" t="s">
        <v>87</v>
      </c>
      <c r="AT382" s="214" t="s">
        <v>77</v>
      </c>
      <c r="AU382" s="214" t="s">
        <v>85</v>
      </c>
      <c r="AY382" s="213" t="s">
        <v>125</v>
      </c>
      <c r="BK382" s="215">
        <f>SUM(BK383:BK390)</f>
        <v>0</v>
      </c>
    </row>
    <row r="383" s="2" customFormat="1" ht="24.15" customHeight="1">
      <c r="A383" s="38"/>
      <c r="B383" s="39"/>
      <c r="C383" s="218" t="s">
        <v>498</v>
      </c>
      <c r="D383" s="218" t="s">
        <v>127</v>
      </c>
      <c r="E383" s="219" t="s">
        <v>499</v>
      </c>
      <c r="F383" s="220" t="s">
        <v>500</v>
      </c>
      <c r="G383" s="221" t="s">
        <v>130</v>
      </c>
      <c r="H383" s="222">
        <v>0.30299999999999999</v>
      </c>
      <c r="I383" s="223"/>
      <c r="J383" s="224">
        <f>ROUND(I383*H383,2)</f>
        <v>0</v>
      </c>
      <c r="K383" s="220" t="s">
        <v>131</v>
      </c>
      <c r="L383" s="44"/>
      <c r="M383" s="225" t="s">
        <v>1</v>
      </c>
      <c r="N383" s="226" t="s">
        <v>43</v>
      </c>
      <c r="O383" s="91"/>
      <c r="P383" s="227">
        <f>O383*H383</f>
        <v>0</v>
      </c>
      <c r="Q383" s="227">
        <v>0</v>
      </c>
      <c r="R383" s="227">
        <f>Q383*H383</f>
        <v>0</v>
      </c>
      <c r="S383" s="227">
        <v>0</v>
      </c>
      <c r="T383" s="228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9" t="s">
        <v>169</v>
      </c>
      <c r="AT383" s="229" t="s">
        <v>127</v>
      </c>
      <c r="AU383" s="229" t="s">
        <v>87</v>
      </c>
      <c r="AY383" s="17" t="s">
        <v>125</v>
      </c>
      <c r="BE383" s="230">
        <f>IF(N383="základní",J383,0)</f>
        <v>0</v>
      </c>
      <c r="BF383" s="230">
        <f>IF(N383="snížená",J383,0)</f>
        <v>0</v>
      </c>
      <c r="BG383" s="230">
        <f>IF(N383="zákl. přenesená",J383,0)</f>
        <v>0</v>
      </c>
      <c r="BH383" s="230">
        <f>IF(N383="sníž. přenesená",J383,0)</f>
        <v>0</v>
      </c>
      <c r="BI383" s="230">
        <f>IF(N383="nulová",J383,0)</f>
        <v>0</v>
      </c>
      <c r="BJ383" s="17" t="s">
        <v>85</v>
      </c>
      <c r="BK383" s="230">
        <f>ROUND(I383*H383,2)</f>
        <v>0</v>
      </c>
      <c r="BL383" s="17" t="s">
        <v>169</v>
      </c>
      <c r="BM383" s="229" t="s">
        <v>501</v>
      </c>
    </row>
    <row r="384" s="13" customFormat="1">
      <c r="A384" s="13"/>
      <c r="B384" s="231"/>
      <c r="C384" s="232"/>
      <c r="D384" s="233" t="s">
        <v>133</v>
      </c>
      <c r="E384" s="234" t="s">
        <v>1</v>
      </c>
      <c r="F384" s="235" t="s">
        <v>502</v>
      </c>
      <c r="G384" s="232"/>
      <c r="H384" s="234" t="s">
        <v>1</v>
      </c>
      <c r="I384" s="236"/>
      <c r="J384" s="232"/>
      <c r="K384" s="232"/>
      <c r="L384" s="237"/>
      <c r="M384" s="238"/>
      <c r="N384" s="239"/>
      <c r="O384" s="239"/>
      <c r="P384" s="239"/>
      <c r="Q384" s="239"/>
      <c r="R384" s="239"/>
      <c r="S384" s="239"/>
      <c r="T384" s="24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1" t="s">
        <v>133</v>
      </c>
      <c r="AU384" s="241" t="s">
        <v>87</v>
      </c>
      <c r="AV384" s="13" t="s">
        <v>85</v>
      </c>
      <c r="AW384" s="13" t="s">
        <v>34</v>
      </c>
      <c r="AX384" s="13" t="s">
        <v>78</v>
      </c>
      <c r="AY384" s="241" t="s">
        <v>125</v>
      </c>
    </row>
    <row r="385" s="14" customFormat="1">
      <c r="A385" s="14"/>
      <c r="B385" s="242"/>
      <c r="C385" s="243"/>
      <c r="D385" s="233" t="s">
        <v>133</v>
      </c>
      <c r="E385" s="244" t="s">
        <v>1</v>
      </c>
      <c r="F385" s="245" t="s">
        <v>503</v>
      </c>
      <c r="G385" s="243"/>
      <c r="H385" s="246">
        <v>0.30299999999999999</v>
      </c>
      <c r="I385" s="247"/>
      <c r="J385" s="243"/>
      <c r="K385" s="243"/>
      <c r="L385" s="248"/>
      <c r="M385" s="249"/>
      <c r="N385" s="250"/>
      <c r="O385" s="250"/>
      <c r="P385" s="250"/>
      <c r="Q385" s="250"/>
      <c r="R385" s="250"/>
      <c r="S385" s="250"/>
      <c r="T385" s="25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2" t="s">
        <v>133</v>
      </c>
      <c r="AU385" s="252" t="s">
        <v>87</v>
      </c>
      <c r="AV385" s="14" t="s">
        <v>87</v>
      </c>
      <c r="AW385" s="14" t="s">
        <v>34</v>
      </c>
      <c r="AX385" s="14" t="s">
        <v>78</v>
      </c>
      <c r="AY385" s="252" t="s">
        <v>125</v>
      </c>
    </row>
    <row r="386" s="15" customFormat="1">
      <c r="A386" s="15"/>
      <c r="B386" s="253"/>
      <c r="C386" s="254"/>
      <c r="D386" s="233" t="s">
        <v>133</v>
      </c>
      <c r="E386" s="255" t="s">
        <v>1</v>
      </c>
      <c r="F386" s="256" t="s">
        <v>138</v>
      </c>
      <c r="G386" s="254"/>
      <c r="H386" s="257">
        <v>0.30299999999999999</v>
      </c>
      <c r="I386" s="258"/>
      <c r="J386" s="254"/>
      <c r="K386" s="254"/>
      <c r="L386" s="259"/>
      <c r="M386" s="260"/>
      <c r="N386" s="261"/>
      <c r="O386" s="261"/>
      <c r="P386" s="261"/>
      <c r="Q386" s="261"/>
      <c r="R386" s="261"/>
      <c r="S386" s="261"/>
      <c r="T386" s="262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63" t="s">
        <v>133</v>
      </c>
      <c r="AU386" s="263" t="s">
        <v>87</v>
      </c>
      <c r="AV386" s="15" t="s">
        <v>132</v>
      </c>
      <c r="AW386" s="15" t="s">
        <v>34</v>
      </c>
      <c r="AX386" s="15" t="s">
        <v>85</v>
      </c>
      <c r="AY386" s="263" t="s">
        <v>125</v>
      </c>
    </row>
    <row r="387" s="2" customFormat="1" ht="21.75" customHeight="1">
      <c r="A387" s="38"/>
      <c r="B387" s="39"/>
      <c r="C387" s="264" t="s">
        <v>336</v>
      </c>
      <c r="D387" s="264" t="s">
        <v>193</v>
      </c>
      <c r="E387" s="265" t="s">
        <v>504</v>
      </c>
      <c r="F387" s="266" t="s">
        <v>505</v>
      </c>
      <c r="G387" s="267" t="s">
        <v>277</v>
      </c>
      <c r="H387" s="268">
        <v>0.098000000000000004</v>
      </c>
      <c r="I387" s="269"/>
      <c r="J387" s="270">
        <f>ROUND(I387*H387,2)</f>
        <v>0</v>
      </c>
      <c r="K387" s="266" t="s">
        <v>131</v>
      </c>
      <c r="L387" s="271"/>
      <c r="M387" s="272" t="s">
        <v>1</v>
      </c>
      <c r="N387" s="273" t="s">
        <v>43</v>
      </c>
      <c r="O387" s="91"/>
      <c r="P387" s="227">
        <f>O387*H387</f>
        <v>0</v>
      </c>
      <c r="Q387" s="227">
        <v>0.001</v>
      </c>
      <c r="R387" s="227">
        <f>Q387*H387</f>
        <v>9.800000000000001E-05</v>
      </c>
      <c r="S387" s="227">
        <v>0</v>
      </c>
      <c r="T387" s="228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9" t="s">
        <v>209</v>
      </c>
      <c r="AT387" s="229" t="s">
        <v>193</v>
      </c>
      <c r="AU387" s="229" t="s">
        <v>87</v>
      </c>
      <c r="AY387" s="17" t="s">
        <v>125</v>
      </c>
      <c r="BE387" s="230">
        <f>IF(N387="základní",J387,0)</f>
        <v>0</v>
      </c>
      <c r="BF387" s="230">
        <f>IF(N387="snížená",J387,0)</f>
        <v>0</v>
      </c>
      <c r="BG387" s="230">
        <f>IF(N387="zákl. přenesená",J387,0)</f>
        <v>0</v>
      </c>
      <c r="BH387" s="230">
        <f>IF(N387="sníž. přenesená",J387,0)</f>
        <v>0</v>
      </c>
      <c r="BI387" s="230">
        <f>IF(N387="nulová",J387,0)</f>
        <v>0</v>
      </c>
      <c r="BJ387" s="17" t="s">
        <v>85</v>
      </c>
      <c r="BK387" s="230">
        <f>ROUND(I387*H387,2)</f>
        <v>0</v>
      </c>
      <c r="BL387" s="17" t="s">
        <v>169</v>
      </c>
      <c r="BM387" s="229" t="s">
        <v>506</v>
      </c>
    </row>
    <row r="388" s="2" customFormat="1">
      <c r="A388" s="38"/>
      <c r="B388" s="39"/>
      <c r="C388" s="40"/>
      <c r="D388" s="233" t="s">
        <v>250</v>
      </c>
      <c r="E388" s="40"/>
      <c r="F388" s="275" t="s">
        <v>507</v>
      </c>
      <c r="G388" s="40"/>
      <c r="H388" s="40"/>
      <c r="I388" s="276"/>
      <c r="J388" s="40"/>
      <c r="K388" s="40"/>
      <c r="L388" s="44"/>
      <c r="M388" s="277"/>
      <c r="N388" s="278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250</v>
      </c>
      <c r="AU388" s="17" t="s">
        <v>87</v>
      </c>
    </row>
    <row r="389" s="14" customFormat="1">
      <c r="A389" s="14"/>
      <c r="B389" s="242"/>
      <c r="C389" s="243"/>
      <c r="D389" s="233" t="s">
        <v>133</v>
      </c>
      <c r="E389" s="244" t="s">
        <v>1</v>
      </c>
      <c r="F389" s="245" t="s">
        <v>508</v>
      </c>
      <c r="G389" s="243"/>
      <c r="H389" s="246">
        <v>0.098000000000000004</v>
      </c>
      <c r="I389" s="247"/>
      <c r="J389" s="243"/>
      <c r="K389" s="243"/>
      <c r="L389" s="248"/>
      <c r="M389" s="249"/>
      <c r="N389" s="250"/>
      <c r="O389" s="250"/>
      <c r="P389" s="250"/>
      <c r="Q389" s="250"/>
      <c r="R389" s="250"/>
      <c r="S389" s="250"/>
      <c r="T389" s="25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2" t="s">
        <v>133</v>
      </c>
      <c r="AU389" s="252" t="s">
        <v>87</v>
      </c>
      <c r="AV389" s="14" t="s">
        <v>87</v>
      </c>
      <c r="AW389" s="14" t="s">
        <v>34</v>
      </c>
      <c r="AX389" s="14" t="s">
        <v>78</v>
      </c>
      <c r="AY389" s="252" t="s">
        <v>125</v>
      </c>
    </row>
    <row r="390" s="15" customFormat="1">
      <c r="A390" s="15"/>
      <c r="B390" s="253"/>
      <c r="C390" s="254"/>
      <c r="D390" s="233" t="s">
        <v>133</v>
      </c>
      <c r="E390" s="255" t="s">
        <v>1</v>
      </c>
      <c r="F390" s="256" t="s">
        <v>138</v>
      </c>
      <c r="G390" s="254"/>
      <c r="H390" s="257">
        <v>0.098000000000000004</v>
      </c>
      <c r="I390" s="258"/>
      <c r="J390" s="254"/>
      <c r="K390" s="254"/>
      <c r="L390" s="259"/>
      <c r="M390" s="279"/>
      <c r="N390" s="280"/>
      <c r="O390" s="280"/>
      <c r="P390" s="280"/>
      <c r="Q390" s="280"/>
      <c r="R390" s="280"/>
      <c r="S390" s="280"/>
      <c r="T390" s="281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3" t="s">
        <v>133</v>
      </c>
      <c r="AU390" s="263" t="s">
        <v>87</v>
      </c>
      <c r="AV390" s="15" t="s">
        <v>132</v>
      </c>
      <c r="AW390" s="15" t="s">
        <v>34</v>
      </c>
      <c r="AX390" s="15" t="s">
        <v>85</v>
      </c>
      <c r="AY390" s="263" t="s">
        <v>125</v>
      </c>
    </row>
    <row r="391" s="2" customFormat="1" ht="6.96" customHeight="1">
      <c r="A391" s="38"/>
      <c r="B391" s="66"/>
      <c r="C391" s="67"/>
      <c r="D391" s="67"/>
      <c r="E391" s="67"/>
      <c r="F391" s="67"/>
      <c r="G391" s="67"/>
      <c r="H391" s="67"/>
      <c r="I391" s="67"/>
      <c r="J391" s="67"/>
      <c r="K391" s="67"/>
      <c r="L391" s="44"/>
      <c r="M391" s="38"/>
      <c r="O391" s="38"/>
      <c r="P391" s="38"/>
      <c r="Q391" s="38"/>
      <c r="R391" s="38"/>
      <c r="S391" s="38"/>
      <c r="T391" s="38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</row>
  </sheetData>
  <sheetProtection sheet="1" autoFilter="0" formatColumns="0" formatRows="0" objects="1" scenarios="1" spinCount="100000" saltValue="9QbRVBOWy9h0vaJFUBbS7sLnx8rIrw79SWVPvl9161P3MOYWv9farNb65rYnPFm9L6OcuRmzjKRGO9efVTZ3mg==" hashValue="ishmDh3ofw8p8E+wfHNEnXGoBTnFQe9YYqzgnAG0P2u+iuRNuZAnDiElNRjTsrcA9E5+PY8vTQx+h4uhWgQW8Q==" algorithmName="SHA-512" password="CC35"/>
  <autoFilter ref="C126:K390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Srnojedy- kanalizace- přepojení výtlaku TK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509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17. 1. 2024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ROUND((SUM(BE124:BE159)),  2)</f>
        <v>0</v>
      </c>
      <c r="G33" s="38"/>
      <c r="H33" s="38"/>
      <c r="I33" s="155">
        <v>0.20999999999999999</v>
      </c>
      <c r="J33" s="154">
        <f>ROUND(((SUM(BE124:BE159))*I33),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ROUND((SUM(BF124:BF159)),  2)</f>
        <v>0</v>
      </c>
      <c r="G34" s="38"/>
      <c r="H34" s="38"/>
      <c r="I34" s="155">
        <v>0.12</v>
      </c>
      <c r="J34" s="154">
        <f>ROUND(((SUM(BF124:BF159))*I34),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ROUND((SUM(BG124:BG159)),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ROUND((SUM(BH124:BH159)),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ROUND((SUM(BI124:BI159)),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Srnojedy- kanalizace- přepojení výtlaku TK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Srnojedy</v>
      </c>
      <c r="G89" s="40"/>
      <c r="H89" s="40"/>
      <c r="I89" s="32" t="s">
        <v>22</v>
      </c>
      <c r="J89" s="79" t="str">
        <f>IF(J12="","",J12)</f>
        <v>17. 1. 2024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Vodovody a kanalizace Pardubice, a.s.</v>
      </c>
      <c r="G91" s="40"/>
      <c r="H91" s="40"/>
      <c r="I91" s="32" t="s">
        <v>31</v>
      </c>
      <c r="J91" s="36" t="str">
        <f>E21</f>
        <v>Multiaqua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Roman Bárta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95</v>
      </c>
      <c r="D94" s="176"/>
      <c r="E94" s="176"/>
      <c r="F94" s="176"/>
      <c r="G94" s="176"/>
      <c r="H94" s="176"/>
      <c r="I94" s="176"/>
      <c r="J94" s="177" t="s">
        <v>96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97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s="9" customFormat="1" ht="24.96" customHeight="1">
      <c r="A97" s="9"/>
      <c r="B97" s="179"/>
      <c r="C97" s="180"/>
      <c r="D97" s="181" t="s">
        <v>510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511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512</v>
      </c>
      <c r="E99" s="182"/>
      <c r="F99" s="182"/>
      <c r="G99" s="182"/>
      <c r="H99" s="182"/>
      <c r="I99" s="182"/>
      <c r="J99" s="183">
        <f>J130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511</v>
      </c>
      <c r="E100" s="188"/>
      <c r="F100" s="188"/>
      <c r="G100" s="188"/>
      <c r="H100" s="188"/>
      <c r="I100" s="188"/>
      <c r="J100" s="189">
        <f>J131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513</v>
      </c>
      <c r="E101" s="182"/>
      <c r="F101" s="182"/>
      <c r="G101" s="182"/>
      <c r="H101" s="182"/>
      <c r="I101" s="182"/>
      <c r="J101" s="183">
        <f>J137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511</v>
      </c>
      <c r="E102" s="188"/>
      <c r="F102" s="188"/>
      <c r="G102" s="188"/>
      <c r="H102" s="188"/>
      <c r="I102" s="188"/>
      <c r="J102" s="189">
        <f>J138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514</v>
      </c>
      <c r="E103" s="182"/>
      <c r="F103" s="182"/>
      <c r="G103" s="182"/>
      <c r="H103" s="182"/>
      <c r="I103" s="182"/>
      <c r="J103" s="183">
        <f>J149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511</v>
      </c>
      <c r="E104" s="188"/>
      <c r="F104" s="188"/>
      <c r="G104" s="188"/>
      <c r="H104" s="188"/>
      <c r="I104" s="188"/>
      <c r="J104" s="189">
        <f>J150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110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Srnojedy- kanalizace- přepojení výtlaku TK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92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02 - Vedlejší a ostatní náklady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Srnojedy</v>
      </c>
      <c r="G118" s="40"/>
      <c r="H118" s="40"/>
      <c r="I118" s="32" t="s">
        <v>22</v>
      </c>
      <c r="J118" s="79" t="str">
        <f>IF(J12="","",J12)</f>
        <v>17. 1. 2024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Vodovody a kanalizace Pardubice, a.s.</v>
      </c>
      <c r="G120" s="40"/>
      <c r="H120" s="40"/>
      <c r="I120" s="32" t="s">
        <v>31</v>
      </c>
      <c r="J120" s="36" t="str">
        <f>E21</f>
        <v>Multiaqua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29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>Roman Bárta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111</v>
      </c>
      <c r="D123" s="194" t="s">
        <v>63</v>
      </c>
      <c r="E123" s="194" t="s">
        <v>59</v>
      </c>
      <c r="F123" s="194" t="s">
        <v>60</v>
      </c>
      <c r="G123" s="194" t="s">
        <v>112</v>
      </c>
      <c r="H123" s="194" t="s">
        <v>113</v>
      </c>
      <c r="I123" s="194" t="s">
        <v>114</v>
      </c>
      <c r="J123" s="194" t="s">
        <v>96</v>
      </c>
      <c r="K123" s="195" t="s">
        <v>115</v>
      </c>
      <c r="L123" s="196"/>
      <c r="M123" s="100" t="s">
        <v>1</v>
      </c>
      <c r="N123" s="101" t="s">
        <v>42</v>
      </c>
      <c r="O123" s="101" t="s">
        <v>116</v>
      </c>
      <c r="P123" s="101" t="s">
        <v>117</v>
      </c>
      <c r="Q123" s="101" t="s">
        <v>118</v>
      </c>
      <c r="R123" s="101" t="s">
        <v>119</v>
      </c>
      <c r="S123" s="101" t="s">
        <v>120</v>
      </c>
      <c r="T123" s="102" t="s">
        <v>121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122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P125+P130+P137+P149</f>
        <v>0</v>
      </c>
      <c r="Q124" s="104"/>
      <c r="R124" s="199">
        <f>R125+R130+R137+R149</f>
        <v>0</v>
      </c>
      <c r="S124" s="104"/>
      <c r="T124" s="200">
        <f>T125+T130+T137+T149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77</v>
      </c>
      <c r="AU124" s="17" t="s">
        <v>98</v>
      </c>
      <c r="BK124" s="201">
        <f>BK125+BK130+BK137+BK149</f>
        <v>0</v>
      </c>
    </row>
    <row r="125" s="12" customFormat="1" ht="25.92" customHeight="1">
      <c r="A125" s="12"/>
      <c r="B125" s="202"/>
      <c r="C125" s="203"/>
      <c r="D125" s="204" t="s">
        <v>77</v>
      </c>
      <c r="E125" s="205" t="s">
        <v>515</v>
      </c>
      <c r="F125" s="205" t="s">
        <v>516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</f>
        <v>0</v>
      </c>
      <c r="Q125" s="210"/>
      <c r="R125" s="211">
        <f>R126</f>
        <v>0</v>
      </c>
      <c r="S125" s="210"/>
      <c r="T125" s="212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85</v>
      </c>
      <c r="AT125" s="214" t="s">
        <v>77</v>
      </c>
      <c r="AU125" s="214" t="s">
        <v>78</v>
      </c>
      <c r="AY125" s="213" t="s">
        <v>125</v>
      </c>
      <c r="BK125" s="215">
        <f>BK126</f>
        <v>0</v>
      </c>
    </row>
    <row r="126" s="12" customFormat="1" ht="22.8" customHeight="1">
      <c r="A126" s="12"/>
      <c r="B126" s="202"/>
      <c r="C126" s="203"/>
      <c r="D126" s="204" t="s">
        <v>77</v>
      </c>
      <c r="E126" s="216" t="s">
        <v>517</v>
      </c>
      <c r="F126" s="216" t="s">
        <v>518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SUM(P127:P129)</f>
        <v>0</v>
      </c>
      <c r="Q126" s="210"/>
      <c r="R126" s="211">
        <f>SUM(R127:R129)</f>
        <v>0</v>
      </c>
      <c r="S126" s="210"/>
      <c r="T126" s="212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85</v>
      </c>
      <c r="AT126" s="214" t="s">
        <v>77</v>
      </c>
      <c r="AU126" s="214" t="s">
        <v>85</v>
      </c>
      <c r="AY126" s="213" t="s">
        <v>125</v>
      </c>
      <c r="BK126" s="215">
        <f>SUM(BK127:BK129)</f>
        <v>0</v>
      </c>
    </row>
    <row r="127" s="2" customFormat="1" ht="24.15" customHeight="1">
      <c r="A127" s="38"/>
      <c r="B127" s="39"/>
      <c r="C127" s="218" t="s">
        <v>85</v>
      </c>
      <c r="D127" s="218" t="s">
        <v>127</v>
      </c>
      <c r="E127" s="219" t="s">
        <v>519</v>
      </c>
      <c r="F127" s="220" t="s">
        <v>520</v>
      </c>
      <c r="G127" s="221" t="s">
        <v>521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132</v>
      </c>
      <c r="AT127" s="229" t="s">
        <v>127</v>
      </c>
      <c r="AU127" s="229" t="s">
        <v>87</v>
      </c>
      <c r="AY127" s="17" t="s">
        <v>125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85</v>
      </c>
      <c r="BK127" s="230">
        <f>ROUND(I127*H127,2)</f>
        <v>0</v>
      </c>
      <c r="BL127" s="17" t="s">
        <v>132</v>
      </c>
      <c r="BM127" s="229" t="s">
        <v>87</v>
      </c>
    </row>
    <row r="128" s="2" customFormat="1" ht="16.5" customHeight="1">
      <c r="A128" s="38"/>
      <c r="B128" s="39"/>
      <c r="C128" s="218" t="s">
        <v>87</v>
      </c>
      <c r="D128" s="218" t="s">
        <v>127</v>
      </c>
      <c r="E128" s="219" t="s">
        <v>522</v>
      </c>
      <c r="F128" s="220" t="s">
        <v>523</v>
      </c>
      <c r="G128" s="221" t="s">
        <v>521</v>
      </c>
      <c r="H128" s="222">
        <v>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43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132</v>
      </c>
      <c r="AT128" s="229" t="s">
        <v>127</v>
      </c>
      <c r="AU128" s="229" t="s">
        <v>87</v>
      </c>
      <c r="AY128" s="17" t="s">
        <v>125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85</v>
      </c>
      <c r="BK128" s="230">
        <f>ROUND(I128*H128,2)</f>
        <v>0</v>
      </c>
      <c r="BL128" s="17" t="s">
        <v>132</v>
      </c>
      <c r="BM128" s="229" t="s">
        <v>132</v>
      </c>
    </row>
    <row r="129" s="2" customFormat="1" ht="16.5" customHeight="1">
      <c r="A129" s="38"/>
      <c r="B129" s="39"/>
      <c r="C129" s="218" t="s">
        <v>143</v>
      </c>
      <c r="D129" s="218" t="s">
        <v>127</v>
      </c>
      <c r="E129" s="219" t="s">
        <v>524</v>
      </c>
      <c r="F129" s="220" t="s">
        <v>525</v>
      </c>
      <c r="G129" s="221" t="s">
        <v>521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132</v>
      </c>
      <c r="AT129" s="229" t="s">
        <v>127</v>
      </c>
      <c r="AU129" s="229" t="s">
        <v>87</v>
      </c>
      <c r="AY129" s="17" t="s">
        <v>125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85</v>
      </c>
      <c r="BK129" s="230">
        <f>ROUND(I129*H129,2)</f>
        <v>0</v>
      </c>
      <c r="BL129" s="17" t="s">
        <v>132</v>
      </c>
      <c r="BM129" s="229" t="s">
        <v>146</v>
      </c>
    </row>
    <row r="130" s="12" customFormat="1" ht="25.92" customHeight="1">
      <c r="A130" s="12"/>
      <c r="B130" s="202"/>
      <c r="C130" s="203"/>
      <c r="D130" s="204" t="s">
        <v>77</v>
      </c>
      <c r="E130" s="205" t="s">
        <v>526</v>
      </c>
      <c r="F130" s="205" t="s">
        <v>527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</f>
        <v>0</v>
      </c>
      <c r="Q130" s="210"/>
      <c r="R130" s="211">
        <f>R131</f>
        <v>0</v>
      </c>
      <c r="S130" s="210"/>
      <c r="T130" s="212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85</v>
      </c>
      <c r="AT130" s="214" t="s">
        <v>77</v>
      </c>
      <c r="AU130" s="214" t="s">
        <v>78</v>
      </c>
      <c r="AY130" s="213" t="s">
        <v>125</v>
      </c>
      <c r="BK130" s="215">
        <f>BK131</f>
        <v>0</v>
      </c>
    </row>
    <row r="131" s="12" customFormat="1" ht="22.8" customHeight="1">
      <c r="A131" s="12"/>
      <c r="B131" s="202"/>
      <c r="C131" s="203"/>
      <c r="D131" s="204" t="s">
        <v>77</v>
      </c>
      <c r="E131" s="216" t="s">
        <v>517</v>
      </c>
      <c r="F131" s="216" t="s">
        <v>518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SUM(P132:P136)</f>
        <v>0</v>
      </c>
      <c r="Q131" s="210"/>
      <c r="R131" s="211">
        <f>SUM(R132:R136)</f>
        <v>0</v>
      </c>
      <c r="S131" s="210"/>
      <c r="T131" s="212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85</v>
      </c>
      <c r="AT131" s="214" t="s">
        <v>77</v>
      </c>
      <c r="AU131" s="214" t="s">
        <v>85</v>
      </c>
      <c r="AY131" s="213" t="s">
        <v>125</v>
      </c>
      <c r="BK131" s="215">
        <f>SUM(BK132:BK136)</f>
        <v>0</v>
      </c>
    </row>
    <row r="132" s="2" customFormat="1" ht="16.5" customHeight="1">
      <c r="A132" s="38"/>
      <c r="B132" s="39"/>
      <c r="C132" s="218" t="s">
        <v>132</v>
      </c>
      <c r="D132" s="218" t="s">
        <v>127</v>
      </c>
      <c r="E132" s="219" t="s">
        <v>528</v>
      </c>
      <c r="F132" s="220" t="s">
        <v>529</v>
      </c>
      <c r="G132" s="221" t="s">
        <v>521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43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132</v>
      </c>
      <c r="AT132" s="229" t="s">
        <v>127</v>
      </c>
      <c r="AU132" s="229" t="s">
        <v>87</v>
      </c>
      <c r="AY132" s="17" t="s">
        <v>125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85</v>
      </c>
      <c r="BK132" s="230">
        <f>ROUND(I132*H132,2)</f>
        <v>0</v>
      </c>
      <c r="BL132" s="17" t="s">
        <v>132</v>
      </c>
      <c r="BM132" s="229" t="s">
        <v>150</v>
      </c>
    </row>
    <row r="133" s="2" customFormat="1">
      <c r="A133" s="38"/>
      <c r="B133" s="39"/>
      <c r="C133" s="40"/>
      <c r="D133" s="233" t="s">
        <v>250</v>
      </c>
      <c r="E133" s="40"/>
      <c r="F133" s="275" t="s">
        <v>530</v>
      </c>
      <c r="G133" s="40"/>
      <c r="H133" s="40"/>
      <c r="I133" s="276"/>
      <c r="J133" s="40"/>
      <c r="K133" s="40"/>
      <c r="L133" s="44"/>
      <c r="M133" s="277"/>
      <c r="N133" s="278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250</v>
      </c>
      <c r="AU133" s="17" t="s">
        <v>87</v>
      </c>
    </row>
    <row r="134" s="2" customFormat="1" ht="33" customHeight="1">
      <c r="A134" s="38"/>
      <c r="B134" s="39"/>
      <c r="C134" s="218" t="s">
        <v>152</v>
      </c>
      <c r="D134" s="218" t="s">
        <v>127</v>
      </c>
      <c r="E134" s="219" t="s">
        <v>531</v>
      </c>
      <c r="F134" s="220" t="s">
        <v>532</v>
      </c>
      <c r="G134" s="221" t="s">
        <v>521</v>
      </c>
      <c r="H134" s="222">
        <v>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43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132</v>
      </c>
      <c r="AT134" s="229" t="s">
        <v>127</v>
      </c>
      <c r="AU134" s="229" t="s">
        <v>87</v>
      </c>
      <c r="AY134" s="17" t="s">
        <v>125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85</v>
      </c>
      <c r="BK134" s="230">
        <f>ROUND(I134*H134,2)</f>
        <v>0</v>
      </c>
      <c r="BL134" s="17" t="s">
        <v>132</v>
      </c>
      <c r="BM134" s="229" t="s">
        <v>156</v>
      </c>
    </row>
    <row r="135" s="2" customFormat="1">
      <c r="A135" s="38"/>
      <c r="B135" s="39"/>
      <c r="C135" s="40"/>
      <c r="D135" s="233" t="s">
        <v>250</v>
      </c>
      <c r="E135" s="40"/>
      <c r="F135" s="275" t="s">
        <v>533</v>
      </c>
      <c r="G135" s="40"/>
      <c r="H135" s="40"/>
      <c r="I135" s="276"/>
      <c r="J135" s="40"/>
      <c r="K135" s="40"/>
      <c r="L135" s="44"/>
      <c r="M135" s="277"/>
      <c r="N135" s="278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250</v>
      </c>
      <c r="AU135" s="17" t="s">
        <v>87</v>
      </c>
    </row>
    <row r="136" s="2" customFormat="1" ht="49.05" customHeight="1">
      <c r="A136" s="38"/>
      <c r="B136" s="39"/>
      <c r="C136" s="218" t="s">
        <v>146</v>
      </c>
      <c r="D136" s="218" t="s">
        <v>127</v>
      </c>
      <c r="E136" s="219" t="s">
        <v>534</v>
      </c>
      <c r="F136" s="220" t="s">
        <v>535</v>
      </c>
      <c r="G136" s="221" t="s">
        <v>521</v>
      </c>
      <c r="H136" s="222">
        <v>1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43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132</v>
      </c>
      <c r="AT136" s="229" t="s">
        <v>127</v>
      </c>
      <c r="AU136" s="229" t="s">
        <v>87</v>
      </c>
      <c r="AY136" s="17" t="s">
        <v>125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85</v>
      </c>
      <c r="BK136" s="230">
        <f>ROUND(I136*H136,2)</f>
        <v>0</v>
      </c>
      <c r="BL136" s="17" t="s">
        <v>132</v>
      </c>
      <c r="BM136" s="229" t="s">
        <v>8</v>
      </c>
    </row>
    <row r="137" s="12" customFormat="1" ht="25.92" customHeight="1">
      <c r="A137" s="12"/>
      <c r="B137" s="202"/>
      <c r="C137" s="203"/>
      <c r="D137" s="204" t="s">
        <v>77</v>
      </c>
      <c r="E137" s="205" t="s">
        <v>536</v>
      </c>
      <c r="F137" s="205" t="s">
        <v>537</v>
      </c>
      <c r="G137" s="203"/>
      <c r="H137" s="203"/>
      <c r="I137" s="206"/>
      <c r="J137" s="207">
        <f>BK137</f>
        <v>0</v>
      </c>
      <c r="K137" s="203"/>
      <c r="L137" s="208"/>
      <c r="M137" s="209"/>
      <c r="N137" s="210"/>
      <c r="O137" s="210"/>
      <c r="P137" s="211">
        <f>P138</f>
        <v>0</v>
      </c>
      <c r="Q137" s="210"/>
      <c r="R137" s="211">
        <f>R138</f>
        <v>0</v>
      </c>
      <c r="S137" s="210"/>
      <c r="T137" s="212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85</v>
      </c>
      <c r="AT137" s="214" t="s">
        <v>77</v>
      </c>
      <c r="AU137" s="214" t="s">
        <v>78</v>
      </c>
      <c r="AY137" s="213" t="s">
        <v>125</v>
      </c>
      <c r="BK137" s="215">
        <f>BK138</f>
        <v>0</v>
      </c>
    </row>
    <row r="138" s="12" customFormat="1" ht="22.8" customHeight="1">
      <c r="A138" s="12"/>
      <c r="B138" s="202"/>
      <c r="C138" s="203"/>
      <c r="D138" s="204" t="s">
        <v>77</v>
      </c>
      <c r="E138" s="216" t="s">
        <v>517</v>
      </c>
      <c r="F138" s="216" t="s">
        <v>518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SUM(P139:P148)</f>
        <v>0</v>
      </c>
      <c r="Q138" s="210"/>
      <c r="R138" s="211">
        <f>SUM(R139:R148)</f>
        <v>0</v>
      </c>
      <c r="S138" s="210"/>
      <c r="T138" s="212">
        <f>SUM(T139:T148)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85</v>
      </c>
      <c r="AT138" s="214" t="s">
        <v>77</v>
      </c>
      <c r="AU138" s="214" t="s">
        <v>85</v>
      </c>
      <c r="AY138" s="213" t="s">
        <v>125</v>
      </c>
      <c r="BK138" s="215">
        <f>SUM(BK139:BK148)</f>
        <v>0</v>
      </c>
    </row>
    <row r="139" s="2" customFormat="1" ht="33" customHeight="1">
      <c r="A139" s="38"/>
      <c r="B139" s="39"/>
      <c r="C139" s="218" t="s">
        <v>162</v>
      </c>
      <c r="D139" s="218" t="s">
        <v>127</v>
      </c>
      <c r="E139" s="219" t="s">
        <v>538</v>
      </c>
      <c r="F139" s="220" t="s">
        <v>539</v>
      </c>
      <c r="G139" s="221" t="s">
        <v>521</v>
      </c>
      <c r="H139" s="222">
        <v>1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132</v>
      </c>
      <c r="AT139" s="229" t="s">
        <v>127</v>
      </c>
      <c r="AU139" s="229" t="s">
        <v>87</v>
      </c>
      <c r="AY139" s="17" t="s">
        <v>125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85</v>
      </c>
      <c r="BK139" s="230">
        <f>ROUND(I139*H139,2)</f>
        <v>0</v>
      </c>
      <c r="BL139" s="17" t="s">
        <v>132</v>
      </c>
      <c r="BM139" s="229" t="s">
        <v>165</v>
      </c>
    </row>
    <row r="140" s="2" customFormat="1" ht="44.25" customHeight="1">
      <c r="A140" s="38"/>
      <c r="B140" s="39"/>
      <c r="C140" s="218" t="s">
        <v>150</v>
      </c>
      <c r="D140" s="218" t="s">
        <v>127</v>
      </c>
      <c r="E140" s="219" t="s">
        <v>540</v>
      </c>
      <c r="F140" s="220" t="s">
        <v>541</v>
      </c>
      <c r="G140" s="221" t="s">
        <v>521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43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132</v>
      </c>
      <c r="AT140" s="229" t="s">
        <v>127</v>
      </c>
      <c r="AU140" s="229" t="s">
        <v>87</v>
      </c>
      <c r="AY140" s="17" t="s">
        <v>125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85</v>
      </c>
      <c r="BK140" s="230">
        <f>ROUND(I140*H140,2)</f>
        <v>0</v>
      </c>
      <c r="BL140" s="17" t="s">
        <v>132</v>
      </c>
      <c r="BM140" s="229" t="s">
        <v>169</v>
      </c>
    </row>
    <row r="141" s="2" customFormat="1" ht="44.25" customHeight="1">
      <c r="A141" s="38"/>
      <c r="B141" s="39"/>
      <c r="C141" s="218" t="s">
        <v>172</v>
      </c>
      <c r="D141" s="218" t="s">
        <v>127</v>
      </c>
      <c r="E141" s="219" t="s">
        <v>542</v>
      </c>
      <c r="F141" s="220" t="s">
        <v>543</v>
      </c>
      <c r="G141" s="221" t="s">
        <v>521</v>
      </c>
      <c r="H141" s="222">
        <v>1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132</v>
      </c>
      <c r="AT141" s="229" t="s">
        <v>127</v>
      </c>
      <c r="AU141" s="229" t="s">
        <v>87</v>
      </c>
      <c r="AY141" s="17" t="s">
        <v>125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85</v>
      </c>
      <c r="BK141" s="230">
        <f>ROUND(I141*H141,2)</f>
        <v>0</v>
      </c>
      <c r="BL141" s="17" t="s">
        <v>132</v>
      </c>
      <c r="BM141" s="229" t="s">
        <v>176</v>
      </c>
    </row>
    <row r="142" s="2" customFormat="1" ht="33" customHeight="1">
      <c r="A142" s="38"/>
      <c r="B142" s="39"/>
      <c r="C142" s="218" t="s">
        <v>156</v>
      </c>
      <c r="D142" s="218" t="s">
        <v>127</v>
      </c>
      <c r="E142" s="219" t="s">
        <v>544</v>
      </c>
      <c r="F142" s="220" t="s">
        <v>545</v>
      </c>
      <c r="G142" s="221" t="s">
        <v>521</v>
      </c>
      <c r="H142" s="222">
        <v>1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43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132</v>
      </c>
      <c r="AT142" s="229" t="s">
        <v>127</v>
      </c>
      <c r="AU142" s="229" t="s">
        <v>87</v>
      </c>
      <c r="AY142" s="17" t="s">
        <v>125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85</v>
      </c>
      <c r="BK142" s="230">
        <f>ROUND(I142*H142,2)</f>
        <v>0</v>
      </c>
      <c r="BL142" s="17" t="s">
        <v>132</v>
      </c>
      <c r="BM142" s="229" t="s">
        <v>183</v>
      </c>
    </row>
    <row r="143" s="2" customFormat="1">
      <c r="A143" s="38"/>
      <c r="B143" s="39"/>
      <c r="C143" s="40"/>
      <c r="D143" s="233" t="s">
        <v>250</v>
      </c>
      <c r="E143" s="40"/>
      <c r="F143" s="275" t="s">
        <v>546</v>
      </c>
      <c r="G143" s="40"/>
      <c r="H143" s="40"/>
      <c r="I143" s="276"/>
      <c r="J143" s="40"/>
      <c r="K143" s="40"/>
      <c r="L143" s="44"/>
      <c r="M143" s="277"/>
      <c r="N143" s="278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250</v>
      </c>
      <c r="AU143" s="17" t="s">
        <v>87</v>
      </c>
    </row>
    <row r="144" s="2" customFormat="1" ht="24.15" customHeight="1">
      <c r="A144" s="38"/>
      <c r="B144" s="39"/>
      <c r="C144" s="218" t="s">
        <v>184</v>
      </c>
      <c r="D144" s="218" t="s">
        <v>127</v>
      </c>
      <c r="E144" s="219" t="s">
        <v>547</v>
      </c>
      <c r="F144" s="220" t="s">
        <v>548</v>
      </c>
      <c r="G144" s="221" t="s">
        <v>521</v>
      </c>
      <c r="H144" s="222">
        <v>1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43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132</v>
      </c>
      <c r="AT144" s="229" t="s">
        <v>127</v>
      </c>
      <c r="AU144" s="229" t="s">
        <v>87</v>
      </c>
      <c r="AY144" s="17" t="s">
        <v>125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85</v>
      </c>
      <c r="BK144" s="230">
        <f>ROUND(I144*H144,2)</f>
        <v>0</v>
      </c>
      <c r="BL144" s="17" t="s">
        <v>132</v>
      </c>
      <c r="BM144" s="229" t="s">
        <v>187</v>
      </c>
    </row>
    <row r="145" s="2" customFormat="1">
      <c r="A145" s="38"/>
      <c r="B145" s="39"/>
      <c r="C145" s="40"/>
      <c r="D145" s="233" t="s">
        <v>250</v>
      </c>
      <c r="E145" s="40"/>
      <c r="F145" s="275" t="s">
        <v>549</v>
      </c>
      <c r="G145" s="40"/>
      <c r="H145" s="40"/>
      <c r="I145" s="276"/>
      <c r="J145" s="40"/>
      <c r="K145" s="40"/>
      <c r="L145" s="44"/>
      <c r="M145" s="277"/>
      <c r="N145" s="278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250</v>
      </c>
      <c r="AU145" s="17" t="s">
        <v>87</v>
      </c>
    </row>
    <row r="146" s="2" customFormat="1" ht="37.8" customHeight="1">
      <c r="A146" s="38"/>
      <c r="B146" s="39"/>
      <c r="C146" s="218" t="s">
        <v>8</v>
      </c>
      <c r="D146" s="218" t="s">
        <v>127</v>
      </c>
      <c r="E146" s="219" t="s">
        <v>550</v>
      </c>
      <c r="F146" s="220" t="s">
        <v>551</v>
      </c>
      <c r="G146" s="221" t="s">
        <v>521</v>
      </c>
      <c r="H146" s="222">
        <v>1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132</v>
      </c>
      <c r="AT146" s="229" t="s">
        <v>127</v>
      </c>
      <c r="AU146" s="229" t="s">
        <v>87</v>
      </c>
      <c r="AY146" s="17" t="s">
        <v>125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85</v>
      </c>
      <c r="BK146" s="230">
        <f>ROUND(I146*H146,2)</f>
        <v>0</v>
      </c>
      <c r="BL146" s="17" t="s">
        <v>132</v>
      </c>
      <c r="BM146" s="229" t="s">
        <v>191</v>
      </c>
    </row>
    <row r="147" s="2" customFormat="1" ht="298.05" customHeight="1">
      <c r="A147" s="38"/>
      <c r="B147" s="39"/>
      <c r="C147" s="218" t="s">
        <v>192</v>
      </c>
      <c r="D147" s="218" t="s">
        <v>127</v>
      </c>
      <c r="E147" s="219" t="s">
        <v>552</v>
      </c>
      <c r="F147" s="220" t="s">
        <v>553</v>
      </c>
      <c r="G147" s="221" t="s">
        <v>521</v>
      </c>
      <c r="H147" s="222">
        <v>1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43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132</v>
      </c>
      <c r="AT147" s="229" t="s">
        <v>127</v>
      </c>
      <c r="AU147" s="229" t="s">
        <v>87</v>
      </c>
      <c r="AY147" s="17" t="s">
        <v>125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85</v>
      </c>
      <c r="BK147" s="230">
        <f>ROUND(I147*H147,2)</f>
        <v>0</v>
      </c>
      <c r="BL147" s="17" t="s">
        <v>132</v>
      </c>
      <c r="BM147" s="229" t="s">
        <v>196</v>
      </c>
    </row>
    <row r="148" s="2" customFormat="1" ht="24.15" customHeight="1">
      <c r="A148" s="38"/>
      <c r="B148" s="39"/>
      <c r="C148" s="218" t="s">
        <v>165</v>
      </c>
      <c r="D148" s="218" t="s">
        <v>127</v>
      </c>
      <c r="E148" s="219" t="s">
        <v>554</v>
      </c>
      <c r="F148" s="220" t="s">
        <v>555</v>
      </c>
      <c r="G148" s="221" t="s">
        <v>521</v>
      </c>
      <c r="H148" s="222">
        <v>1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43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132</v>
      </c>
      <c r="AT148" s="229" t="s">
        <v>127</v>
      </c>
      <c r="AU148" s="229" t="s">
        <v>87</v>
      </c>
      <c r="AY148" s="17" t="s">
        <v>125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85</v>
      </c>
      <c r="BK148" s="230">
        <f>ROUND(I148*H148,2)</f>
        <v>0</v>
      </c>
      <c r="BL148" s="17" t="s">
        <v>132</v>
      </c>
      <c r="BM148" s="229" t="s">
        <v>200</v>
      </c>
    </row>
    <row r="149" s="12" customFormat="1" ht="25.92" customHeight="1">
      <c r="A149" s="12"/>
      <c r="B149" s="202"/>
      <c r="C149" s="203"/>
      <c r="D149" s="204" t="s">
        <v>77</v>
      </c>
      <c r="E149" s="205" t="s">
        <v>556</v>
      </c>
      <c r="F149" s="205" t="s">
        <v>557</v>
      </c>
      <c r="G149" s="203"/>
      <c r="H149" s="203"/>
      <c r="I149" s="206"/>
      <c r="J149" s="207">
        <f>BK149</f>
        <v>0</v>
      </c>
      <c r="K149" s="203"/>
      <c r="L149" s="208"/>
      <c r="M149" s="209"/>
      <c r="N149" s="210"/>
      <c r="O149" s="210"/>
      <c r="P149" s="211">
        <f>P150</f>
        <v>0</v>
      </c>
      <c r="Q149" s="210"/>
      <c r="R149" s="211">
        <f>R150</f>
        <v>0</v>
      </c>
      <c r="S149" s="210"/>
      <c r="T149" s="212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85</v>
      </c>
      <c r="AT149" s="214" t="s">
        <v>77</v>
      </c>
      <c r="AU149" s="214" t="s">
        <v>78</v>
      </c>
      <c r="AY149" s="213" t="s">
        <v>125</v>
      </c>
      <c r="BK149" s="215">
        <f>BK150</f>
        <v>0</v>
      </c>
    </row>
    <row r="150" s="12" customFormat="1" ht="22.8" customHeight="1">
      <c r="A150" s="12"/>
      <c r="B150" s="202"/>
      <c r="C150" s="203"/>
      <c r="D150" s="204" t="s">
        <v>77</v>
      </c>
      <c r="E150" s="216" t="s">
        <v>517</v>
      </c>
      <c r="F150" s="216" t="s">
        <v>518</v>
      </c>
      <c r="G150" s="203"/>
      <c r="H150" s="203"/>
      <c r="I150" s="206"/>
      <c r="J150" s="217">
        <f>BK150</f>
        <v>0</v>
      </c>
      <c r="K150" s="203"/>
      <c r="L150" s="208"/>
      <c r="M150" s="209"/>
      <c r="N150" s="210"/>
      <c r="O150" s="210"/>
      <c r="P150" s="211">
        <f>SUM(P151:P159)</f>
        <v>0</v>
      </c>
      <c r="Q150" s="210"/>
      <c r="R150" s="211">
        <f>SUM(R151:R159)</f>
        <v>0</v>
      </c>
      <c r="S150" s="210"/>
      <c r="T150" s="212">
        <f>SUM(T151:T159)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85</v>
      </c>
      <c r="AT150" s="214" t="s">
        <v>77</v>
      </c>
      <c r="AU150" s="214" t="s">
        <v>85</v>
      </c>
      <c r="AY150" s="213" t="s">
        <v>125</v>
      </c>
      <c r="BK150" s="215">
        <f>SUM(BK151:BK159)</f>
        <v>0</v>
      </c>
    </row>
    <row r="151" s="2" customFormat="1" ht="24.15" customHeight="1">
      <c r="A151" s="38"/>
      <c r="B151" s="39"/>
      <c r="C151" s="218" t="s">
        <v>202</v>
      </c>
      <c r="D151" s="218" t="s">
        <v>127</v>
      </c>
      <c r="E151" s="219" t="s">
        <v>558</v>
      </c>
      <c r="F151" s="220" t="s">
        <v>559</v>
      </c>
      <c r="G151" s="221" t="s">
        <v>521</v>
      </c>
      <c r="H151" s="222">
        <v>1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132</v>
      </c>
      <c r="AT151" s="229" t="s">
        <v>127</v>
      </c>
      <c r="AU151" s="229" t="s">
        <v>87</v>
      </c>
      <c r="AY151" s="17" t="s">
        <v>125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85</v>
      </c>
      <c r="BK151" s="230">
        <f>ROUND(I151*H151,2)</f>
        <v>0</v>
      </c>
      <c r="BL151" s="17" t="s">
        <v>132</v>
      </c>
      <c r="BM151" s="229" t="s">
        <v>205</v>
      </c>
    </row>
    <row r="152" s="2" customFormat="1">
      <c r="A152" s="38"/>
      <c r="B152" s="39"/>
      <c r="C152" s="40"/>
      <c r="D152" s="233" t="s">
        <v>250</v>
      </c>
      <c r="E152" s="40"/>
      <c r="F152" s="275" t="s">
        <v>560</v>
      </c>
      <c r="G152" s="40"/>
      <c r="H152" s="40"/>
      <c r="I152" s="276"/>
      <c r="J152" s="40"/>
      <c r="K152" s="40"/>
      <c r="L152" s="44"/>
      <c r="M152" s="277"/>
      <c r="N152" s="278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250</v>
      </c>
      <c r="AU152" s="17" t="s">
        <v>87</v>
      </c>
    </row>
    <row r="153" s="2" customFormat="1" ht="62.7" customHeight="1">
      <c r="A153" s="38"/>
      <c r="B153" s="39"/>
      <c r="C153" s="218" t="s">
        <v>169</v>
      </c>
      <c r="D153" s="218" t="s">
        <v>127</v>
      </c>
      <c r="E153" s="219" t="s">
        <v>561</v>
      </c>
      <c r="F153" s="220" t="s">
        <v>562</v>
      </c>
      <c r="G153" s="221" t="s">
        <v>521</v>
      </c>
      <c r="H153" s="222">
        <v>1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43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132</v>
      </c>
      <c r="AT153" s="229" t="s">
        <v>127</v>
      </c>
      <c r="AU153" s="229" t="s">
        <v>87</v>
      </c>
      <c r="AY153" s="17" t="s">
        <v>125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85</v>
      </c>
      <c r="BK153" s="230">
        <f>ROUND(I153*H153,2)</f>
        <v>0</v>
      </c>
      <c r="BL153" s="17" t="s">
        <v>132</v>
      </c>
      <c r="BM153" s="229" t="s">
        <v>209</v>
      </c>
    </row>
    <row r="154" s="2" customFormat="1" ht="24.15" customHeight="1">
      <c r="A154" s="38"/>
      <c r="B154" s="39"/>
      <c r="C154" s="218" t="s">
        <v>210</v>
      </c>
      <c r="D154" s="218" t="s">
        <v>127</v>
      </c>
      <c r="E154" s="219" t="s">
        <v>563</v>
      </c>
      <c r="F154" s="220" t="s">
        <v>564</v>
      </c>
      <c r="G154" s="221" t="s">
        <v>521</v>
      </c>
      <c r="H154" s="222">
        <v>1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43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132</v>
      </c>
      <c r="AT154" s="229" t="s">
        <v>127</v>
      </c>
      <c r="AU154" s="229" t="s">
        <v>87</v>
      </c>
      <c r="AY154" s="17" t="s">
        <v>125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85</v>
      </c>
      <c r="BK154" s="230">
        <f>ROUND(I154*H154,2)</f>
        <v>0</v>
      </c>
      <c r="BL154" s="17" t="s">
        <v>132</v>
      </c>
      <c r="BM154" s="229" t="s">
        <v>213</v>
      </c>
    </row>
    <row r="155" s="2" customFormat="1">
      <c r="A155" s="38"/>
      <c r="B155" s="39"/>
      <c r="C155" s="40"/>
      <c r="D155" s="233" t="s">
        <v>250</v>
      </c>
      <c r="E155" s="40"/>
      <c r="F155" s="275" t="s">
        <v>565</v>
      </c>
      <c r="G155" s="40"/>
      <c r="H155" s="40"/>
      <c r="I155" s="276"/>
      <c r="J155" s="40"/>
      <c r="K155" s="40"/>
      <c r="L155" s="44"/>
      <c r="M155" s="277"/>
      <c r="N155" s="278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250</v>
      </c>
      <c r="AU155" s="17" t="s">
        <v>87</v>
      </c>
    </row>
    <row r="156" s="2" customFormat="1" ht="24.15" customHeight="1">
      <c r="A156" s="38"/>
      <c r="B156" s="39"/>
      <c r="C156" s="218" t="s">
        <v>176</v>
      </c>
      <c r="D156" s="218" t="s">
        <v>127</v>
      </c>
      <c r="E156" s="219" t="s">
        <v>566</v>
      </c>
      <c r="F156" s="220" t="s">
        <v>567</v>
      </c>
      <c r="G156" s="221" t="s">
        <v>521</v>
      </c>
      <c r="H156" s="222">
        <v>1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43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132</v>
      </c>
      <c r="AT156" s="229" t="s">
        <v>127</v>
      </c>
      <c r="AU156" s="229" t="s">
        <v>87</v>
      </c>
      <c r="AY156" s="17" t="s">
        <v>125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85</v>
      </c>
      <c r="BK156" s="230">
        <f>ROUND(I156*H156,2)</f>
        <v>0</v>
      </c>
      <c r="BL156" s="17" t="s">
        <v>132</v>
      </c>
      <c r="BM156" s="229" t="s">
        <v>216</v>
      </c>
    </row>
    <row r="157" s="2" customFormat="1">
      <c r="A157" s="38"/>
      <c r="B157" s="39"/>
      <c r="C157" s="40"/>
      <c r="D157" s="233" t="s">
        <v>250</v>
      </c>
      <c r="E157" s="40"/>
      <c r="F157" s="275" t="s">
        <v>568</v>
      </c>
      <c r="G157" s="40"/>
      <c r="H157" s="40"/>
      <c r="I157" s="276"/>
      <c r="J157" s="40"/>
      <c r="K157" s="40"/>
      <c r="L157" s="44"/>
      <c r="M157" s="277"/>
      <c r="N157" s="278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250</v>
      </c>
      <c r="AU157" s="17" t="s">
        <v>87</v>
      </c>
    </row>
    <row r="158" s="2" customFormat="1" ht="44.25" customHeight="1">
      <c r="A158" s="38"/>
      <c r="B158" s="39"/>
      <c r="C158" s="218" t="s">
        <v>219</v>
      </c>
      <c r="D158" s="218" t="s">
        <v>127</v>
      </c>
      <c r="E158" s="219" t="s">
        <v>569</v>
      </c>
      <c r="F158" s="220" t="s">
        <v>570</v>
      </c>
      <c r="G158" s="221" t="s">
        <v>521</v>
      </c>
      <c r="H158" s="222">
        <v>1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43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132</v>
      </c>
      <c r="AT158" s="229" t="s">
        <v>127</v>
      </c>
      <c r="AU158" s="229" t="s">
        <v>87</v>
      </c>
      <c r="AY158" s="17" t="s">
        <v>125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85</v>
      </c>
      <c r="BK158" s="230">
        <f>ROUND(I158*H158,2)</f>
        <v>0</v>
      </c>
      <c r="BL158" s="17" t="s">
        <v>132</v>
      </c>
      <c r="BM158" s="229" t="s">
        <v>222</v>
      </c>
    </row>
    <row r="159" s="2" customFormat="1" ht="16.5" customHeight="1">
      <c r="A159" s="38"/>
      <c r="B159" s="39"/>
      <c r="C159" s="218" t="s">
        <v>183</v>
      </c>
      <c r="D159" s="218" t="s">
        <v>127</v>
      </c>
      <c r="E159" s="219" t="s">
        <v>571</v>
      </c>
      <c r="F159" s="220" t="s">
        <v>572</v>
      </c>
      <c r="G159" s="221" t="s">
        <v>521</v>
      </c>
      <c r="H159" s="222">
        <v>1</v>
      </c>
      <c r="I159" s="223"/>
      <c r="J159" s="224">
        <f>ROUND(I159*H159,2)</f>
        <v>0</v>
      </c>
      <c r="K159" s="220" t="s">
        <v>1</v>
      </c>
      <c r="L159" s="44"/>
      <c r="M159" s="282" t="s">
        <v>1</v>
      </c>
      <c r="N159" s="283" t="s">
        <v>43</v>
      </c>
      <c r="O159" s="284"/>
      <c r="P159" s="285">
        <f>O159*H159</f>
        <v>0</v>
      </c>
      <c r="Q159" s="285">
        <v>0</v>
      </c>
      <c r="R159" s="285">
        <f>Q159*H159</f>
        <v>0</v>
      </c>
      <c r="S159" s="285">
        <v>0</v>
      </c>
      <c r="T159" s="28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132</v>
      </c>
      <c r="AT159" s="229" t="s">
        <v>127</v>
      </c>
      <c r="AU159" s="229" t="s">
        <v>87</v>
      </c>
      <c r="AY159" s="17" t="s">
        <v>125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85</v>
      </c>
      <c r="BK159" s="230">
        <f>ROUND(I159*H159,2)</f>
        <v>0</v>
      </c>
      <c r="BL159" s="17" t="s">
        <v>132</v>
      </c>
      <c r="BM159" s="229" t="s">
        <v>228</v>
      </c>
    </row>
    <row r="160" s="2" customFormat="1" ht="6.96" customHeight="1">
      <c r="A160" s="38"/>
      <c r="B160" s="66"/>
      <c r="C160" s="67"/>
      <c r="D160" s="67"/>
      <c r="E160" s="67"/>
      <c r="F160" s="67"/>
      <c r="G160" s="67"/>
      <c r="H160" s="67"/>
      <c r="I160" s="67"/>
      <c r="J160" s="67"/>
      <c r="K160" s="67"/>
      <c r="L160" s="44"/>
      <c r="M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</row>
  </sheetData>
  <sheetProtection sheet="1" autoFilter="0" formatColumns="0" formatRows="0" objects="1" scenarios="1" spinCount="100000" saltValue="iD/qUC6I9QkoARcWQGgk5ywGx1HV+j55hwvlSoJ8MWz7yiB+rlmnuDqgVRf+i1AyTOahfvLcpr7ca2F0r18w+Q==" hashValue="duPC+wC10h2RjgDUlZc1oA2Tr4s1jdJWMIz95ch2Vl6QIR3pfmaXF+LbInZGgXXWMPO2WAqGxM6Zx/3fHUOn6Q==" algorithmName="SHA-512" password="CC35"/>
  <autoFilter ref="C123:K159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Ladislav</dc:creator>
  <cp:lastModifiedBy>Malý Ladislav</cp:lastModifiedBy>
  <dcterms:created xsi:type="dcterms:W3CDTF">2024-01-17T13:16:30Z</dcterms:created>
  <dcterms:modified xsi:type="dcterms:W3CDTF">2024-01-17T13:16:37Z</dcterms:modified>
</cp:coreProperties>
</file>